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评估汇总表" sheetId="1" r:id="rId1"/>
    <sheet name="评估明细表" sheetId="2" r:id="rId2"/>
    <sheet name="原始表" sheetId="3" state="hidden" r:id="rId3"/>
  </sheets>
  <definedNames>
    <definedName name="_xlnm.Print_Area" localSheetId="1">评估明细表!$A$1:$O$123</definedName>
    <definedName name="_xlnm.Print_Titles" localSheetId="1">评估明细表!$4:$5</definedName>
  </definedNames>
  <calcPr calcId="144525"/>
</workbook>
</file>

<file path=xl/sharedStrings.xml><?xml version="1.0" encoding="utf-8"?>
<sst xmlns="http://schemas.openxmlformats.org/spreadsheetml/2006/main" count="819" uniqueCount="307">
  <si>
    <t xml:space="preserve"> 资 产 评 估 结 果 汇 总 表</t>
  </si>
  <si>
    <t>金额单位：人民币万元</t>
  </si>
  <si>
    <r>
      <rPr>
        <sz val="10"/>
        <rFont val="黑体"/>
        <charset val="134"/>
      </rPr>
      <t>项　　　　目</t>
    </r>
  </si>
  <si>
    <r>
      <rPr>
        <sz val="10"/>
        <rFont val="黑体"/>
        <charset val="134"/>
      </rPr>
      <t>账面价值</t>
    </r>
  </si>
  <si>
    <r>
      <rPr>
        <sz val="10"/>
        <rFont val="黑体"/>
        <charset val="134"/>
      </rPr>
      <t>调整后账面值</t>
    </r>
  </si>
  <si>
    <r>
      <rPr>
        <sz val="10"/>
        <rFont val="黑体"/>
        <charset val="134"/>
      </rPr>
      <t>评估价值</t>
    </r>
  </si>
  <si>
    <r>
      <rPr>
        <sz val="10"/>
        <rFont val="黑体"/>
        <charset val="134"/>
      </rPr>
      <t>增减值</t>
    </r>
  </si>
  <si>
    <t>增值率%</t>
  </si>
  <si>
    <t>A</t>
  </si>
  <si>
    <t>B</t>
  </si>
  <si>
    <t>C=B-A</t>
  </si>
  <si>
    <t>D=(B-A)/A×100%</t>
  </si>
  <si>
    <t>评估资产</t>
  </si>
  <si>
    <r>
      <rPr>
        <sz val="10"/>
        <rFont val="黑体"/>
        <charset val="134"/>
      </rPr>
      <t>资产合计</t>
    </r>
  </si>
  <si>
    <t>评估机构：贵州思博资产评估事务所（普通合伙）</t>
  </si>
  <si>
    <t>固定资产—电子设备清查评估明细表</t>
  </si>
  <si>
    <r>
      <rPr>
        <sz val="9"/>
        <rFont val="宋体"/>
        <charset val="134"/>
      </rPr>
      <t>评估基准日：</t>
    </r>
    <r>
      <rPr>
        <sz val="9"/>
        <rFont val="Times New Roman"/>
        <charset val="134"/>
      </rPr>
      <t>2020</t>
    </r>
    <r>
      <rPr>
        <sz val="9"/>
        <rFont val="宋体"/>
        <charset val="134"/>
      </rPr>
      <t>年</t>
    </r>
    <r>
      <rPr>
        <sz val="9"/>
        <rFont val="Times New Roman"/>
        <charset val="134"/>
      </rPr>
      <t>2</t>
    </r>
    <r>
      <rPr>
        <sz val="9"/>
        <rFont val="宋体"/>
        <charset val="134"/>
      </rPr>
      <t>月</t>
    </r>
    <r>
      <rPr>
        <sz val="9"/>
        <rFont val="Times New Roman"/>
        <charset val="134"/>
      </rPr>
      <t>21</t>
    </r>
    <r>
      <rPr>
        <sz val="9"/>
        <rFont val="宋体"/>
        <charset val="134"/>
      </rPr>
      <t>日</t>
    </r>
  </si>
  <si>
    <r>
      <rPr>
        <sz val="9"/>
        <rFont val="宋体"/>
        <charset val="134"/>
      </rPr>
      <t>产权持有人：贵阳高科科技置业发展有限公司</t>
    </r>
  </si>
  <si>
    <t>金额单位：人民币元</t>
  </si>
  <si>
    <r>
      <rPr>
        <sz val="9"/>
        <color indexed="9"/>
        <rFont val="宋体"/>
        <charset val="134"/>
      </rPr>
      <t>序号</t>
    </r>
  </si>
  <si>
    <r>
      <rPr>
        <sz val="9"/>
        <rFont val="宋体"/>
        <charset val="134"/>
      </rPr>
      <t>设备</t>
    </r>
    <r>
      <rPr>
        <sz val="9"/>
        <rFont val="Times New Roman"/>
        <charset val="134"/>
      </rPr>
      <t xml:space="preserve">
</t>
    </r>
    <r>
      <rPr>
        <sz val="9"/>
        <rFont val="宋体"/>
        <charset val="134"/>
      </rPr>
      <t>编号</t>
    </r>
  </si>
  <si>
    <r>
      <rPr>
        <sz val="9"/>
        <rFont val="宋体"/>
        <charset val="134"/>
      </rPr>
      <t>设备名称</t>
    </r>
  </si>
  <si>
    <r>
      <rPr>
        <sz val="9"/>
        <rFont val="宋体"/>
        <charset val="134"/>
      </rPr>
      <t>规格型号</t>
    </r>
  </si>
  <si>
    <r>
      <rPr>
        <sz val="9"/>
        <rFont val="宋体"/>
        <charset val="134"/>
      </rPr>
      <t>数量</t>
    </r>
  </si>
  <si>
    <r>
      <rPr>
        <sz val="9"/>
        <rFont val="宋体"/>
        <charset val="134"/>
      </rPr>
      <t>计量</t>
    </r>
    <r>
      <rPr>
        <sz val="9"/>
        <rFont val="Times New Roman"/>
        <charset val="134"/>
      </rPr>
      <t xml:space="preserve">
</t>
    </r>
    <r>
      <rPr>
        <sz val="9"/>
        <rFont val="宋体"/>
        <charset val="134"/>
      </rPr>
      <t>单位</t>
    </r>
  </si>
  <si>
    <r>
      <rPr>
        <sz val="9"/>
        <rFont val="宋体"/>
        <charset val="134"/>
      </rPr>
      <t>购置</t>
    </r>
    <r>
      <rPr>
        <sz val="9"/>
        <rFont val="Times New Roman"/>
        <charset val="134"/>
      </rPr>
      <t xml:space="preserve">
</t>
    </r>
    <r>
      <rPr>
        <sz val="9"/>
        <rFont val="宋体"/>
        <charset val="134"/>
      </rPr>
      <t>日期</t>
    </r>
  </si>
  <si>
    <r>
      <rPr>
        <sz val="9"/>
        <rFont val="宋体"/>
        <charset val="134"/>
      </rPr>
      <t>启用</t>
    </r>
    <r>
      <rPr>
        <sz val="9"/>
        <rFont val="Times New Roman"/>
        <charset val="134"/>
      </rPr>
      <t xml:space="preserve">
</t>
    </r>
    <r>
      <rPr>
        <sz val="9"/>
        <rFont val="宋体"/>
        <charset val="134"/>
      </rPr>
      <t>日期</t>
    </r>
  </si>
  <si>
    <r>
      <rPr>
        <sz val="9"/>
        <rFont val="宋体"/>
        <charset val="134"/>
      </rPr>
      <t>购置单价</t>
    </r>
  </si>
  <si>
    <r>
      <rPr>
        <sz val="9"/>
        <rFont val="宋体"/>
        <charset val="134"/>
      </rPr>
      <t>账面价值</t>
    </r>
  </si>
  <si>
    <r>
      <rPr>
        <sz val="9"/>
        <rFont val="宋体"/>
        <charset val="134"/>
      </rPr>
      <t>评估价值</t>
    </r>
  </si>
  <si>
    <r>
      <rPr>
        <sz val="9"/>
        <rFont val="宋体"/>
        <charset val="134"/>
      </rPr>
      <t>备　注</t>
    </r>
  </si>
  <si>
    <t>2020-2-29</t>
  </si>
  <si>
    <r>
      <rPr>
        <sz val="9"/>
        <rFont val="宋体"/>
        <charset val="134"/>
      </rPr>
      <t>原值</t>
    </r>
  </si>
  <si>
    <r>
      <rPr>
        <sz val="9"/>
        <rFont val="宋体"/>
        <charset val="134"/>
      </rPr>
      <t>净值</t>
    </r>
  </si>
  <si>
    <r>
      <rPr>
        <sz val="9"/>
        <rFont val="宋体"/>
        <charset val="134"/>
      </rPr>
      <t>成新率</t>
    </r>
    <r>
      <rPr>
        <sz val="9"/>
        <rFont val="Times New Roman"/>
        <charset val="134"/>
      </rPr>
      <t>%</t>
    </r>
  </si>
  <si>
    <r>
      <rPr>
        <sz val="9"/>
        <rFont val="Times New Roman"/>
        <charset val="134"/>
      </rPr>
      <t>2015</t>
    </r>
    <r>
      <rPr>
        <sz val="9"/>
        <rFont val="宋体"/>
        <charset val="134"/>
      </rPr>
      <t>年</t>
    </r>
  </si>
  <si>
    <r>
      <rPr>
        <sz val="9"/>
        <rFont val="Times New Roman"/>
        <charset val="134"/>
      </rPr>
      <t>2016</t>
    </r>
    <r>
      <rPr>
        <sz val="9"/>
        <rFont val="宋体"/>
        <charset val="134"/>
      </rPr>
      <t>年</t>
    </r>
  </si>
  <si>
    <r>
      <rPr>
        <sz val="9"/>
        <rFont val="Times New Roman"/>
        <charset val="134"/>
      </rPr>
      <t>2017</t>
    </r>
    <r>
      <rPr>
        <sz val="9"/>
        <rFont val="宋体"/>
        <charset val="134"/>
      </rPr>
      <t>年</t>
    </r>
  </si>
  <si>
    <r>
      <rPr>
        <sz val="9"/>
        <rFont val="Times New Roman"/>
        <charset val="134"/>
      </rPr>
      <t>2018</t>
    </r>
    <r>
      <rPr>
        <sz val="9"/>
        <rFont val="宋体"/>
        <charset val="134"/>
      </rPr>
      <t>年</t>
    </r>
  </si>
  <si>
    <r>
      <rPr>
        <sz val="9"/>
        <rFont val="Times New Roman"/>
        <charset val="134"/>
      </rPr>
      <t>2019</t>
    </r>
    <r>
      <rPr>
        <sz val="9"/>
        <rFont val="宋体"/>
        <charset val="134"/>
      </rPr>
      <t>年</t>
    </r>
  </si>
  <si>
    <r>
      <rPr>
        <sz val="9"/>
        <rFont val="宋体"/>
        <charset val="134"/>
      </rPr>
      <t>修正系数</t>
    </r>
  </si>
  <si>
    <r>
      <rPr>
        <sz val="9"/>
        <rFont val="宋体"/>
        <charset val="134"/>
      </rPr>
      <t>重置单价</t>
    </r>
    <r>
      <rPr>
        <sz val="9"/>
        <rFont val="Times New Roman"/>
        <charset val="134"/>
      </rPr>
      <t>(n)</t>
    </r>
  </si>
  <si>
    <r>
      <rPr>
        <sz val="9"/>
        <rFont val="宋体"/>
        <charset val="134"/>
      </rPr>
      <t>重置完全价</t>
    </r>
  </si>
  <si>
    <r>
      <rPr>
        <sz val="9"/>
        <rFont val="宋体"/>
        <charset val="134"/>
      </rPr>
      <t>经济使用年限</t>
    </r>
  </si>
  <si>
    <r>
      <rPr>
        <sz val="9"/>
        <rFont val="宋体"/>
        <charset val="134"/>
      </rPr>
      <t>已使用年数</t>
    </r>
  </si>
  <si>
    <r>
      <rPr>
        <sz val="9"/>
        <rFont val="宋体"/>
        <charset val="134"/>
      </rPr>
      <t>尚可</t>
    </r>
    <r>
      <rPr>
        <sz val="9"/>
        <rFont val="Times New Roman"/>
        <charset val="134"/>
      </rPr>
      <t xml:space="preserve">
</t>
    </r>
    <r>
      <rPr>
        <sz val="9"/>
        <rFont val="宋体"/>
        <charset val="134"/>
      </rPr>
      <t>使用年数</t>
    </r>
  </si>
  <si>
    <r>
      <rPr>
        <sz val="9"/>
        <rFont val="宋体"/>
        <charset val="134"/>
      </rPr>
      <t>年限法</t>
    </r>
  </si>
  <si>
    <r>
      <rPr>
        <sz val="9"/>
        <rFont val="宋体"/>
        <charset val="134"/>
      </rPr>
      <t>实际观察法</t>
    </r>
  </si>
  <si>
    <r>
      <rPr>
        <sz val="9"/>
        <rFont val="宋体"/>
        <charset val="134"/>
      </rPr>
      <t>综合成新率</t>
    </r>
  </si>
  <si>
    <r>
      <rPr>
        <sz val="9"/>
        <rFont val="宋体"/>
        <charset val="134"/>
      </rPr>
      <t>评估值</t>
    </r>
  </si>
  <si>
    <r>
      <rPr>
        <sz val="9"/>
        <rFont val="宋体"/>
        <charset val="134"/>
      </rPr>
      <t>在用状况</t>
    </r>
  </si>
  <si>
    <r>
      <rPr>
        <sz val="9"/>
        <rFont val="宋体"/>
        <charset val="134"/>
      </rPr>
      <t>取价依据</t>
    </r>
  </si>
  <si>
    <r>
      <rPr>
        <sz val="9"/>
        <rFont val="宋体"/>
        <charset val="134"/>
      </rPr>
      <t>合　　计</t>
    </r>
  </si>
  <si>
    <r>
      <rPr>
        <sz val="9"/>
        <rFont val="宋体"/>
        <charset val="134"/>
      </rPr>
      <t>价格指数</t>
    </r>
  </si>
  <si>
    <r>
      <rPr>
        <sz val="9"/>
        <rFont val="宋体"/>
        <charset val="134"/>
      </rPr>
      <t>成新率</t>
    </r>
  </si>
  <si>
    <r>
      <rPr>
        <sz val="9"/>
        <rFont val="宋体"/>
        <charset val="134"/>
      </rPr>
      <t>修正后的成新率</t>
    </r>
  </si>
  <si>
    <r>
      <rPr>
        <sz val="9"/>
        <rFont val="宋体"/>
        <charset val="134"/>
      </rPr>
      <t>取</t>
    </r>
    <r>
      <rPr>
        <sz val="9"/>
        <rFont val="Times New Roman"/>
        <charset val="134"/>
      </rPr>
      <t>5%</t>
    </r>
    <r>
      <rPr>
        <sz val="9"/>
        <rFont val="宋体"/>
        <charset val="134"/>
      </rPr>
      <t>进整数</t>
    </r>
  </si>
  <si>
    <r>
      <rPr>
        <sz val="9"/>
        <color theme="1"/>
        <rFont val="宋体"/>
        <charset val="134"/>
      </rPr>
      <t>拼接屏</t>
    </r>
  </si>
  <si>
    <r>
      <rPr>
        <sz val="9"/>
        <color theme="1"/>
        <rFont val="宋体"/>
        <charset val="134"/>
      </rPr>
      <t>唯瑞</t>
    </r>
    <r>
      <rPr>
        <sz val="9"/>
        <color theme="1"/>
        <rFont val="Times New Roman"/>
        <charset val="134"/>
      </rPr>
      <t>46</t>
    </r>
    <r>
      <rPr>
        <sz val="9"/>
        <color theme="1"/>
        <rFont val="宋体"/>
        <charset val="134"/>
      </rPr>
      <t>寸面板</t>
    </r>
    <r>
      <rPr>
        <sz val="9"/>
        <color theme="1"/>
        <rFont val="Times New Roman"/>
        <charset val="134"/>
      </rPr>
      <t xml:space="preserve"> V46-S99C</t>
    </r>
  </si>
  <si>
    <r>
      <rPr>
        <sz val="9"/>
        <rFont val="宋体"/>
        <charset val="134"/>
      </rPr>
      <t>台</t>
    </r>
  </si>
  <si>
    <r>
      <rPr>
        <sz val="9"/>
        <rFont val="Times New Roman"/>
        <charset val="134"/>
      </rPr>
      <t>18</t>
    </r>
    <r>
      <rPr>
        <sz val="9"/>
        <rFont val="宋体"/>
        <charset val="134"/>
      </rPr>
      <t>楼库存清单</t>
    </r>
  </si>
  <si>
    <t>闲置待处置</t>
  </si>
  <si>
    <r>
      <rPr>
        <sz val="9"/>
        <rFont val="宋体"/>
        <charset val="134"/>
      </rPr>
      <t>国家统计局公布的价格指数</t>
    </r>
  </si>
  <si>
    <r>
      <rPr>
        <sz val="9"/>
        <color theme="1"/>
        <rFont val="Times New Roman"/>
        <charset val="134"/>
      </rPr>
      <t>60</t>
    </r>
    <r>
      <rPr>
        <sz val="9"/>
        <color theme="1"/>
        <rFont val="宋体"/>
        <charset val="134"/>
      </rPr>
      <t>寸液晶电视</t>
    </r>
  </si>
  <si>
    <r>
      <rPr>
        <sz val="9"/>
        <color theme="1"/>
        <rFont val="宋体"/>
        <charset val="134"/>
      </rPr>
      <t>三星</t>
    </r>
    <r>
      <rPr>
        <sz val="9"/>
        <color theme="1"/>
        <rFont val="Times New Roman"/>
        <charset val="134"/>
      </rPr>
      <t>60</t>
    </r>
    <r>
      <rPr>
        <sz val="9"/>
        <color theme="1"/>
        <rFont val="宋体"/>
        <charset val="134"/>
      </rPr>
      <t>寸</t>
    </r>
    <r>
      <rPr>
        <sz val="9"/>
        <color theme="1"/>
        <rFont val="Times New Roman"/>
        <charset val="134"/>
      </rPr>
      <t xml:space="preserve"> UA60H6400AJ</t>
    </r>
  </si>
  <si>
    <r>
      <rPr>
        <sz val="9"/>
        <color theme="1"/>
        <rFont val="Times New Roman"/>
        <charset val="134"/>
      </rPr>
      <t>60</t>
    </r>
    <r>
      <rPr>
        <sz val="9"/>
        <color theme="1"/>
        <rFont val="宋体"/>
        <charset val="134"/>
      </rPr>
      <t>寸液晶电视（带红外触摸框）</t>
    </r>
  </si>
  <si>
    <r>
      <rPr>
        <sz val="9"/>
        <color theme="1"/>
        <rFont val="Times New Roman"/>
        <charset val="134"/>
      </rPr>
      <t>52</t>
    </r>
    <r>
      <rPr>
        <sz val="9"/>
        <color theme="1"/>
        <rFont val="宋体"/>
        <charset val="134"/>
      </rPr>
      <t>寸液晶电视</t>
    </r>
  </si>
  <si>
    <r>
      <rPr>
        <sz val="9"/>
        <color theme="1"/>
        <rFont val="宋体"/>
        <charset val="134"/>
      </rPr>
      <t>夏普</t>
    </r>
    <r>
      <rPr>
        <sz val="9"/>
        <color theme="1"/>
        <rFont val="Times New Roman"/>
        <charset val="134"/>
      </rPr>
      <t>52</t>
    </r>
    <r>
      <rPr>
        <sz val="9"/>
        <color theme="1"/>
        <rFont val="宋体"/>
        <charset val="134"/>
      </rPr>
      <t>寸</t>
    </r>
    <r>
      <rPr>
        <sz val="9"/>
        <color theme="1"/>
        <rFont val="Times New Roman"/>
        <charset val="134"/>
      </rPr>
      <t xml:space="preserve"> LCD-52DS20A</t>
    </r>
  </si>
  <si>
    <r>
      <rPr>
        <sz val="9"/>
        <color theme="1"/>
        <rFont val="Times New Roman"/>
        <charset val="134"/>
      </rPr>
      <t>52</t>
    </r>
    <r>
      <rPr>
        <sz val="9"/>
        <color theme="1"/>
        <rFont val="宋体"/>
        <charset val="134"/>
      </rPr>
      <t>寸液晶电视（带红外触摸框）</t>
    </r>
  </si>
  <si>
    <r>
      <rPr>
        <sz val="9"/>
        <color theme="1"/>
        <rFont val="宋体"/>
        <charset val="134"/>
      </rPr>
      <t>夏普</t>
    </r>
    <r>
      <rPr>
        <sz val="9"/>
        <color theme="1"/>
        <rFont val="Times New Roman"/>
        <charset val="134"/>
      </rPr>
      <t>60</t>
    </r>
    <r>
      <rPr>
        <sz val="9"/>
        <color theme="1"/>
        <rFont val="宋体"/>
        <charset val="134"/>
      </rPr>
      <t>寸</t>
    </r>
    <r>
      <rPr>
        <sz val="9"/>
        <color theme="1"/>
        <rFont val="Times New Roman"/>
        <charset val="134"/>
      </rPr>
      <t xml:space="preserve"> LCD-60NX265A</t>
    </r>
  </si>
  <si>
    <r>
      <rPr>
        <sz val="9"/>
        <color theme="1"/>
        <rFont val="宋体"/>
        <charset val="134"/>
      </rPr>
      <t>液晶电视</t>
    </r>
  </si>
  <si>
    <r>
      <rPr>
        <sz val="9"/>
        <color theme="1"/>
        <rFont val="宋体"/>
        <charset val="134"/>
      </rPr>
      <t>三星</t>
    </r>
    <r>
      <rPr>
        <sz val="9"/>
        <color theme="1"/>
        <rFont val="Times New Roman"/>
        <charset val="134"/>
      </rPr>
      <t>46</t>
    </r>
    <r>
      <rPr>
        <sz val="9"/>
        <color theme="1"/>
        <rFont val="宋体"/>
        <charset val="134"/>
      </rPr>
      <t>寸</t>
    </r>
    <r>
      <rPr>
        <sz val="9"/>
        <color theme="1"/>
        <rFont val="Times New Roman"/>
        <charset val="134"/>
      </rPr>
      <t xml:space="preserve"> UA46F500HJ</t>
    </r>
  </si>
  <si>
    <r>
      <rPr>
        <sz val="9"/>
        <color theme="1"/>
        <rFont val="宋体"/>
        <charset val="134"/>
      </rPr>
      <t>液晶电视（带红外触摸框）</t>
    </r>
  </si>
  <si>
    <t>pad</t>
  </si>
  <si>
    <r>
      <rPr>
        <sz val="9"/>
        <color theme="1"/>
        <rFont val="宋体"/>
        <charset val="134"/>
      </rPr>
      <t>三星</t>
    </r>
    <r>
      <rPr>
        <sz val="9"/>
        <color theme="1"/>
        <rFont val="Times New Roman"/>
        <charset val="134"/>
      </rPr>
      <t xml:space="preserve"> SM-T530</t>
    </r>
  </si>
  <si>
    <r>
      <rPr>
        <sz val="9"/>
        <color theme="1"/>
        <rFont val="宋体"/>
        <charset val="134"/>
      </rPr>
      <t>三星</t>
    </r>
    <r>
      <rPr>
        <sz val="9"/>
        <color theme="1"/>
        <rFont val="Times New Roman"/>
        <charset val="134"/>
      </rPr>
      <t>GT-P5210</t>
    </r>
  </si>
  <si>
    <r>
      <rPr>
        <sz val="9"/>
        <color theme="1"/>
        <rFont val="宋体"/>
        <charset val="134"/>
      </rPr>
      <t>笔记本电脑</t>
    </r>
  </si>
  <si>
    <r>
      <rPr>
        <sz val="9"/>
        <color theme="1"/>
        <rFont val="宋体"/>
        <charset val="134"/>
      </rPr>
      <t>三星</t>
    </r>
    <r>
      <rPr>
        <sz val="9"/>
        <color theme="1"/>
        <rFont val="Times New Roman"/>
        <charset val="134"/>
      </rPr>
      <t xml:space="preserve"> 15.6</t>
    </r>
    <r>
      <rPr>
        <sz val="9"/>
        <color theme="1"/>
        <rFont val="宋体"/>
        <charset val="134"/>
      </rPr>
      <t>寸</t>
    </r>
    <r>
      <rPr>
        <sz val="9"/>
        <color theme="1"/>
        <rFont val="Times New Roman"/>
        <charset val="134"/>
      </rPr>
      <t xml:space="preserve"> I5 CPU  270ESJ</t>
    </r>
  </si>
  <si>
    <r>
      <rPr>
        <sz val="9"/>
        <color theme="1"/>
        <rFont val="宋体"/>
        <charset val="134"/>
      </rPr>
      <t>三星</t>
    </r>
    <r>
      <rPr>
        <sz val="9"/>
        <color theme="1"/>
        <rFont val="Times New Roman"/>
        <charset val="134"/>
      </rPr>
      <t xml:space="preserve"> 14</t>
    </r>
    <r>
      <rPr>
        <sz val="9"/>
        <color theme="1"/>
        <rFont val="宋体"/>
        <charset val="134"/>
      </rPr>
      <t>寸</t>
    </r>
    <r>
      <rPr>
        <sz val="9"/>
        <color theme="1"/>
        <rFont val="Times New Roman"/>
        <charset val="134"/>
      </rPr>
      <t xml:space="preserve">  I3 CPU  450R4V</t>
    </r>
  </si>
  <si>
    <r>
      <rPr>
        <sz val="9"/>
        <color theme="1"/>
        <rFont val="宋体"/>
        <charset val="134"/>
      </rPr>
      <t>拼接屏支架</t>
    </r>
  </si>
  <si>
    <r>
      <rPr>
        <sz val="9"/>
        <color theme="1"/>
        <rFont val="宋体"/>
        <charset val="134"/>
      </rPr>
      <t>定制</t>
    </r>
  </si>
  <si>
    <r>
      <rPr>
        <sz val="9"/>
        <rFont val="宋体"/>
        <charset val="134"/>
      </rPr>
      <t>套</t>
    </r>
  </si>
  <si>
    <r>
      <rPr>
        <sz val="9"/>
        <color theme="1"/>
        <rFont val="宋体"/>
        <charset val="134"/>
      </rPr>
      <t>回音壁</t>
    </r>
  </si>
  <si>
    <r>
      <rPr>
        <sz val="9"/>
        <color theme="1"/>
        <rFont val="宋体"/>
        <charset val="134"/>
      </rPr>
      <t>漫步者</t>
    </r>
  </si>
  <si>
    <r>
      <rPr>
        <sz val="9"/>
        <rFont val="宋体"/>
        <charset val="134"/>
      </rPr>
      <t>个</t>
    </r>
  </si>
  <si>
    <r>
      <rPr>
        <sz val="9"/>
        <color theme="1"/>
        <rFont val="宋体"/>
        <charset val="134"/>
      </rPr>
      <t>耳机</t>
    </r>
  </si>
  <si>
    <t xml:space="preserve"> sony</t>
  </si>
  <si>
    <r>
      <rPr>
        <sz val="9"/>
        <color theme="1"/>
        <rFont val="宋体"/>
        <charset val="134"/>
      </rPr>
      <t>展示柜</t>
    </r>
  </si>
  <si>
    <r>
      <rPr>
        <sz val="9"/>
        <color theme="1"/>
        <rFont val="宋体"/>
        <charset val="134"/>
      </rPr>
      <t>红外身高体重测量仪</t>
    </r>
  </si>
  <si>
    <r>
      <rPr>
        <sz val="9"/>
        <color theme="1"/>
        <rFont val="宋体"/>
        <charset val="134"/>
      </rPr>
      <t>三星</t>
    </r>
    <r>
      <rPr>
        <sz val="9"/>
        <color theme="1"/>
        <rFont val="Times New Roman"/>
        <charset val="134"/>
      </rPr>
      <t>46</t>
    </r>
    <r>
      <rPr>
        <sz val="9"/>
        <color theme="1"/>
        <rFont val="宋体"/>
        <charset val="134"/>
      </rPr>
      <t>寸面板</t>
    </r>
    <r>
      <rPr>
        <sz val="9"/>
        <color theme="1"/>
        <rFont val="Times New Roman"/>
        <charset val="134"/>
      </rPr>
      <t xml:space="preserve"> LTI460HN09</t>
    </r>
  </si>
  <si>
    <r>
      <rPr>
        <sz val="9"/>
        <color theme="1"/>
        <rFont val="宋体"/>
        <charset val="134"/>
      </rPr>
      <t>拼接屏</t>
    </r>
    <r>
      <rPr>
        <sz val="9"/>
        <color theme="1"/>
        <rFont val="Times New Roman"/>
        <charset val="134"/>
      </rPr>
      <t>55</t>
    </r>
    <r>
      <rPr>
        <sz val="9"/>
        <color theme="1"/>
        <rFont val="宋体"/>
        <charset val="134"/>
      </rPr>
      <t>寸</t>
    </r>
  </si>
  <si>
    <r>
      <rPr>
        <sz val="9"/>
        <color theme="1"/>
        <rFont val="宋体"/>
        <charset val="134"/>
      </rPr>
      <t>锐丽</t>
    </r>
    <r>
      <rPr>
        <sz val="9"/>
        <color theme="1"/>
        <rFont val="Times New Roman"/>
        <charset val="134"/>
      </rPr>
      <t>55</t>
    </r>
    <r>
      <rPr>
        <sz val="9"/>
        <color theme="1"/>
        <rFont val="宋体"/>
        <charset val="134"/>
      </rPr>
      <t>寸</t>
    </r>
  </si>
  <si>
    <r>
      <rPr>
        <sz val="9"/>
        <color theme="1"/>
        <rFont val="宋体"/>
        <charset val="134"/>
      </rPr>
      <t>地砖全彩</t>
    </r>
    <r>
      <rPr>
        <sz val="9"/>
        <color theme="1"/>
        <rFont val="Times New Roman"/>
        <charset val="134"/>
      </rPr>
      <t>LED</t>
    </r>
    <r>
      <rPr>
        <sz val="9"/>
        <color theme="1"/>
        <rFont val="宋体"/>
        <charset val="134"/>
      </rPr>
      <t>电子显示屏</t>
    </r>
  </si>
  <si>
    <r>
      <rPr>
        <sz val="9"/>
        <rFont val="宋体"/>
        <charset val="134"/>
      </rPr>
      <t>㎡</t>
    </r>
  </si>
  <si>
    <r>
      <rPr>
        <sz val="9"/>
        <color theme="1"/>
        <rFont val="宋体"/>
        <charset val="134"/>
      </rPr>
      <t>液晶电视</t>
    </r>
    <r>
      <rPr>
        <sz val="9"/>
        <color theme="1"/>
        <rFont val="Times New Roman"/>
        <charset val="134"/>
      </rPr>
      <t xml:space="preserve"> 70</t>
    </r>
    <r>
      <rPr>
        <sz val="9"/>
        <color theme="1"/>
        <rFont val="宋体"/>
        <charset val="134"/>
      </rPr>
      <t>寸（带红外触控）</t>
    </r>
  </si>
  <si>
    <r>
      <rPr>
        <sz val="9"/>
        <color theme="1"/>
        <rFont val="宋体"/>
        <charset val="134"/>
      </rPr>
      <t>夏普</t>
    </r>
    <r>
      <rPr>
        <sz val="9"/>
        <color theme="1"/>
        <rFont val="Times New Roman"/>
        <charset val="134"/>
      </rPr>
      <t xml:space="preserve"> LCD70LX640A</t>
    </r>
  </si>
  <si>
    <r>
      <rPr>
        <sz val="9"/>
        <color theme="1"/>
        <rFont val="Times New Roman"/>
        <charset val="134"/>
      </rPr>
      <t xml:space="preserve"> </t>
    </r>
    <r>
      <rPr>
        <sz val="9"/>
        <color theme="1"/>
        <rFont val="宋体"/>
        <charset val="134"/>
      </rPr>
      <t>三星</t>
    </r>
    <r>
      <rPr>
        <sz val="9"/>
        <color theme="1"/>
        <rFont val="Times New Roman"/>
        <charset val="134"/>
      </rPr>
      <t xml:space="preserve"> PAD</t>
    </r>
  </si>
  <si>
    <r>
      <rPr>
        <sz val="9"/>
        <color theme="1"/>
        <rFont val="宋体"/>
        <charset val="134"/>
      </rPr>
      <t>三星</t>
    </r>
    <r>
      <rPr>
        <sz val="9"/>
        <color theme="1"/>
        <rFont val="Times New Roman"/>
        <charset val="134"/>
      </rPr>
      <t xml:space="preserve"> GTP5210</t>
    </r>
  </si>
  <si>
    <r>
      <rPr>
        <sz val="9"/>
        <color theme="1"/>
        <rFont val="宋体"/>
        <charset val="134"/>
      </rPr>
      <t>室内</t>
    </r>
    <r>
      <rPr>
        <sz val="9"/>
        <color theme="1"/>
        <rFont val="Times New Roman"/>
        <charset val="134"/>
      </rPr>
      <t>P4</t>
    </r>
    <r>
      <rPr>
        <sz val="9"/>
        <color theme="1"/>
        <rFont val="宋体"/>
        <charset val="134"/>
      </rPr>
      <t>单元板</t>
    </r>
  </si>
  <si>
    <r>
      <rPr>
        <sz val="9"/>
        <color theme="1"/>
        <rFont val="Times New Roman"/>
        <charset val="134"/>
      </rPr>
      <t>P4</t>
    </r>
    <r>
      <rPr>
        <sz val="9"/>
        <color theme="1"/>
        <rFont val="宋体"/>
        <charset val="134"/>
      </rPr>
      <t>尺寸：</t>
    </r>
    <r>
      <rPr>
        <sz val="9"/>
        <color theme="1"/>
        <rFont val="Times New Roman"/>
        <charset val="134"/>
      </rPr>
      <t>256mm*128mm</t>
    </r>
  </si>
  <si>
    <r>
      <rPr>
        <sz val="9"/>
        <color theme="1"/>
        <rFont val="宋体"/>
        <charset val="134"/>
      </rPr>
      <t>开关电源</t>
    </r>
  </si>
  <si>
    <r>
      <rPr>
        <sz val="9"/>
        <rFont val="宋体"/>
        <charset val="134"/>
      </rPr>
      <t>块</t>
    </r>
  </si>
  <si>
    <r>
      <rPr>
        <sz val="9"/>
        <color theme="1"/>
        <rFont val="宋体"/>
        <charset val="134"/>
      </rPr>
      <t>控制卡</t>
    </r>
  </si>
  <si>
    <r>
      <rPr>
        <sz val="9"/>
        <rFont val="宋体"/>
        <charset val="134"/>
      </rPr>
      <t>张</t>
    </r>
  </si>
  <si>
    <r>
      <rPr>
        <sz val="9"/>
        <color theme="1"/>
        <rFont val="宋体"/>
        <charset val="134"/>
      </rPr>
      <t>视屏处理器</t>
    </r>
  </si>
  <si>
    <r>
      <rPr>
        <sz val="9"/>
        <color theme="1"/>
        <rFont val="宋体"/>
        <charset val="134"/>
      </rPr>
      <t>视屏分配器</t>
    </r>
  </si>
  <si>
    <r>
      <rPr>
        <sz val="9"/>
        <color theme="1"/>
        <rFont val="宋体"/>
        <charset val="134"/>
      </rPr>
      <t>主机工作站</t>
    </r>
  </si>
  <si>
    <r>
      <rPr>
        <sz val="9"/>
        <color theme="1"/>
        <rFont val="宋体"/>
        <charset val="134"/>
      </rPr>
      <t>戴尔</t>
    </r>
    <r>
      <rPr>
        <sz val="9"/>
        <color theme="1"/>
        <rFont val="Times New Roman"/>
        <charset val="134"/>
      </rPr>
      <t>I3</t>
    </r>
  </si>
  <si>
    <r>
      <rPr>
        <sz val="9"/>
        <color theme="1"/>
        <rFont val="宋体"/>
        <charset val="134"/>
      </rPr>
      <t>戴尔</t>
    </r>
    <r>
      <rPr>
        <sz val="9"/>
        <color theme="1"/>
        <rFont val="Times New Roman"/>
        <charset val="134"/>
      </rPr>
      <t xml:space="preserve"> I5</t>
    </r>
  </si>
  <si>
    <t>HP I5</t>
  </si>
  <si>
    <r>
      <rPr>
        <sz val="9"/>
        <color theme="1"/>
        <rFont val="宋体"/>
        <charset val="134"/>
      </rPr>
      <t>联想</t>
    </r>
    <r>
      <rPr>
        <sz val="9"/>
        <color theme="1"/>
        <rFont val="Times New Roman"/>
        <charset val="134"/>
      </rPr>
      <t>I5</t>
    </r>
  </si>
  <si>
    <r>
      <rPr>
        <sz val="9"/>
        <color theme="1"/>
        <rFont val="Times New Roman"/>
        <charset val="134"/>
      </rPr>
      <t>LED</t>
    </r>
    <r>
      <rPr>
        <sz val="9"/>
        <color theme="1"/>
        <rFont val="宋体"/>
        <charset val="134"/>
      </rPr>
      <t>显示屏</t>
    </r>
  </si>
  <si>
    <r>
      <rPr>
        <sz val="9"/>
        <color theme="1"/>
        <rFont val="Times New Roman"/>
        <charset val="134"/>
      </rPr>
      <t>P4</t>
    </r>
    <r>
      <rPr>
        <sz val="9"/>
        <color theme="1"/>
        <rFont val="宋体"/>
        <charset val="134"/>
      </rPr>
      <t>单元板</t>
    </r>
  </si>
  <si>
    <r>
      <rPr>
        <sz val="9"/>
        <color theme="1"/>
        <rFont val="宋体"/>
        <charset val="134"/>
      </rPr>
      <t>喷墨打印机</t>
    </r>
  </si>
  <si>
    <r>
      <rPr>
        <sz val="9"/>
        <color theme="1"/>
        <rFont val="宋体"/>
        <charset val="134"/>
      </rPr>
      <t>佳能</t>
    </r>
    <r>
      <rPr>
        <sz val="9"/>
        <color theme="1"/>
        <rFont val="Times New Roman"/>
        <charset val="134"/>
      </rPr>
      <t>IP100</t>
    </r>
  </si>
  <si>
    <r>
      <rPr>
        <sz val="9"/>
        <color theme="1"/>
        <rFont val="宋体"/>
        <charset val="134"/>
      </rPr>
      <t>会议话筒</t>
    </r>
  </si>
  <si>
    <t>ESKYE19</t>
  </si>
  <si>
    <t>KYC-12HY</t>
  </si>
  <si>
    <r>
      <rPr>
        <sz val="9"/>
        <color theme="1"/>
        <rFont val="宋体"/>
        <charset val="134"/>
      </rPr>
      <t>无线话筒</t>
    </r>
  </si>
  <si>
    <r>
      <rPr>
        <sz val="9"/>
        <color theme="1"/>
        <rFont val="宋体"/>
        <charset val="134"/>
      </rPr>
      <t>电子血压计</t>
    </r>
  </si>
  <si>
    <r>
      <rPr>
        <sz val="9"/>
        <color theme="1"/>
        <rFont val="宋体"/>
        <charset val="134"/>
      </rPr>
      <t>乐心</t>
    </r>
    <r>
      <rPr>
        <sz val="9"/>
        <color theme="1"/>
        <rFont val="Times New Roman"/>
        <charset val="134"/>
      </rPr>
      <t>I5</t>
    </r>
  </si>
  <si>
    <r>
      <rPr>
        <sz val="9"/>
        <color theme="1"/>
        <rFont val="宋体"/>
        <charset val="134"/>
      </rPr>
      <t>智能手环</t>
    </r>
  </si>
  <si>
    <t>MAMBO-1</t>
  </si>
  <si>
    <r>
      <rPr>
        <sz val="9"/>
        <color theme="1"/>
        <rFont val="宋体"/>
        <charset val="134"/>
      </rPr>
      <t>体重脂肪测量仪</t>
    </r>
  </si>
  <si>
    <r>
      <rPr>
        <sz val="9"/>
        <color theme="1"/>
        <rFont val="宋体"/>
        <charset val="134"/>
      </rPr>
      <t>乐心</t>
    </r>
    <r>
      <rPr>
        <sz val="9"/>
        <color theme="1"/>
        <rFont val="Times New Roman"/>
        <charset val="134"/>
      </rPr>
      <t>LS202-B</t>
    </r>
  </si>
  <si>
    <r>
      <rPr>
        <sz val="9"/>
        <color theme="1"/>
        <rFont val="宋体"/>
        <charset val="134"/>
      </rPr>
      <t>视频处理器</t>
    </r>
  </si>
  <si>
    <t>VIDEO PROCESSOR</t>
  </si>
  <si>
    <r>
      <rPr>
        <sz val="9"/>
        <color theme="1"/>
        <rFont val="宋体"/>
        <charset val="134"/>
      </rPr>
      <t>视频发送机</t>
    </r>
  </si>
  <si>
    <t>MCIRL600</t>
  </si>
  <si>
    <r>
      <rPr>
        <sz val="9"/>
        <color theme="1"/>
        <rFont val="宋体"/>
        <charset val="134"/>
      </rPr>
      <t>空中飞鼠</t>
    </r>
  </si>
  <si>
    <r>
      <rPr>
        <sz val="9"/>
        <color theme="1"/>
        <rFont val="宋体"/>
        <charset val="134"/>
      </rPr>
      <t>乐帆</t>
    </r>
  </si>
  <si>
    <r>
      <rPr>
        <sz val="9"/>
        <color theme="1"/>
        <rFont val="宋体"/>
        <charset val="134"/>
      </rPr>
      <t>显示器</t>
    </r>
  </si>
  <si>
    <r>
      <rPr>
        <sz val="9"/>
        <color theme="1"/>
        <rFont val="宋体"/>
        <charset val="134"/>
      </rPr>
      <t>戴尔</t>
    </r>
    <r>
      <rPr>
        <sz val="9"/>
        <color theme="1"/>
        <rFont val="Times New Roman"/>
        <charset val="134"/>
      </rPr>
      <t>20</t>
    </r>
    <r>
      <rPr>
        <sz val="9"/>
        <color theme="1"/>
        <rFont val="宋体"/>
        <charset val="134"/>
      </rPr>
      <t>寸</t>
    </r>
  </si>
  <si>
    <r>
      <rPr>
        <sz val="9"/>
        <color theme="1"/>
        <rFont val="宋体"/>
        <charset val="134"/>
      </rPr>
      <t>造型椅（小）</t>
    </r>
  </si>
  <si>
    <r>
      <rPr>
        <sz val="9"/>
        <color theme="1"/>
        <rFont val="宋体"/>
        <charset val="134"/>
      </rPr>
      <t>白色</t>
    </r>
  </si>
  <si>
    <r>
      <rPr>
        <sz val="9"/>
        <color theme="1"/>
        <rFont val="宋体"/>
        <charset val="134"/>
      </rPr>
      <t>造型椅（大）</t>
    </r>
  </si>
  <si>
    <r>
      <rPr>
        <sz val="9"/>
        <rFont val="宋体"/>
        <charset val="134"/>
      </rPr>
      <t>电脑主机</t>
    </r>
  </si>
  <si>
    <r>
      <rPr>
        <sz val="9"/>
        <rFont val="宋体"/>
        <charset val="134"/>
      </rPr>
      <t>戴尔</t>
    </r>
    <r>
      <rPr>
        <sz val="9"/>
        <rFont val="Times New Roman"/>
        <charset val="134"/>
      </rPr>
      <t>I3</t>
    </r>
  </si>
  <si>
    <r>
      <rPr>
        <sz val="9"/>
        <rFont val="宋体"/>
        <charset val="134"/>
      </rPr>
      <t>管委四楼物资</t>
    </r>
  </si>
  <si>
    <r>
      <rPr>
        <sz val="9"/>
        <rFont val="宋体"/>
        <charset val="134"/>
      </rPr>
      <t>戴尔</t>
    </r>
    <r>
      <rPr>
        <sz val="9"/>
        <rFont val="Times New Roman"/>
        <charset val="134"/>
      </rPr>
      <t>I7</t>
    </r>
  </si>
  <si>
    <r>
      <rPr>
        <sz val="9"/>
        <rFont val="宋体"/>
        <charset val="134"/>
      </rPr>
      <t>戴尔</t>
    </r>
    <r>
      <rPr>
        <sz val="9"/>
        <rFont val="Times New Roman"/>
        <charset val="134"/>
      </rPr>
      <t>I5</t>
    </r>
  </si>
  <si>
    <r>
      <rPr>
        <sz val="9"/>
        <rFont val="宋体"/>
        <charset val="134"/>
      </rPr>
      <t>联想</t>
    </r>
    <r>
      <rPr>
        <sz val="9"/>
        <rFont val="Times New Roman"/>
        <charset val="134"/>
      </rPr>
      <t>I5</t>
    </r>
  </si>
  <si>
    <r>
      <rPr>
        <sz val="9"/>
        <rFont val="宋体"/>
        <charset val="134"/>
      </rPr>
      <t>惠普</t>
    </r>
    <r>
      <rPr>
        <sz val="9"/>
        <rFont val="Times New Roman"/>
        <charset val="134"/>
      </rPr>
      <t>I5</t>
    </r>
  </si>
  <si>
    <r>
      <rPr>
        <sz val="9"/>
        <rFont val="宋体"/>
        <charset val="134"/>
      </rPr>
      <t>定制</t>
    </r>
    <r>
      <rPr>
        <sz val="9"/>
        <rFont val="Times New Roman"/>
        <charset val="134"/>
      </rPr>
      <t xml:space="preserve"> I3</t>
    </r>
  </si>
  <si>
    <r>
      <rPr>
        <sz val="9"/>
        <rFont val="宋体"/>
        <charset val="134"/>
      </rPr>
      <t>硬盘录像机</t>
    </r>
  </si>
  <si>
    <r>
      <rPr>
        <sz val="9"/>
        <rFont val="宋体"/>
        <charset val="134"/>
      </rPr>
      <t>大华</t>
    </r>
    <r>
      <rPr>
        <sz val="9"/>
        <rFont val="Times New Roman"/>
        <charset val="134"/>
      </rPr>
      <t xml:space="preserve"> H</t>
    </r>
    <r>
      <rPr>
        <sz val="9"/>
        <rFont val="宋体"/>
        <charset val="134"/>
      </rPr>
      <t>系列</t>
    </r>
  </si>
  <si>
    <r>
      <rPr>
        <sz val="9"/>
        <rFont val="Times New Roman"/>
        <charset val="134"/>
      </rPr>
      <t>FM/AM</t>
    </r>
    <r>
      <rPr>
        <sz val="9"/>
        <rFont val="宋体"/>
        <charset val="134"/>
      </rPr>
      <t>调谐器</t>
    </r>
  </si>
  <si>
    <t>KSYL2014</t>
  </si>
  <si>
    <r>
      <rPr>
        <sz val="9"/>
        <rFont val="宋体"/>
        <charset val="134"/>
      </rPr>
      <t>门禁控制器</t>
    </r>
  </si>
  <si>
    <r>
      <rPr>
        <sz val="9"/>
        <rFont val="宋体"/>
        <charset val="134"/>
      </rPr>
      <t>自控控制机箱</t>
    </r>
  </si>
  <si>
    <r>
      <rPr>
        <sz val="9"/>
        <rFont val="宋体"/>
        <charset val="134"/>
      </rPr>
      <t>小型功放</t>
    </r>
  </si>
  <si>
    <t>NOBSOUND</t>
  </si>
  <si>
    <r>
      <rPr>
        <sz val="9"/>
        <rFont val="宋体"/>
        <charset val="134"/>
      </rPr>
      <t>视频发送机</t>
    </r>
  </si>
  <si>
    <t>VMARS-200d</t>
  </si>
  <si>
    <r>
      <rPr>
        <sz val="9"/>
        <rFont val="宋体"/>
        <charset val="134"/>
      </rPr>
      <t>功放</t>
    </r>
  </si>
  <si>
    <t>PA-9113</t>
  </si>
  <si>
    <t>L-250</t>
  </si>
  <si>
    <t>L-650</t>
  </si>
  <si>
    <r>
      <rPr>
        <sz val="9"/>
        <rFont val="宋体"/>
        <charset val="134"/>
      </rPr>
      <t>投影机</t>
    </r>
  </si>
  <si>
    <r>
      <rPr>
        <sz val="9"/>
        <rFont val="宋体"/>
        <charset val="134"/>
      </rPr>
      <t>松下</t>
    </r>
    <r>
      <rPr>
        <sz val="9"/>
        <rFont val="Times New Roman"/>
        <charset val="134"/>
      </rPr>
      <t xml:space="preserve"> PT-SLX65C</t>
    </r>
  </si>
  <si>
    <r>
      <rPr>
        <sz val="9"/>
        <rFont val="宋体"/>
        <charset val="134"/>
      </rPr>
      <t>低音炮</t>
    </r>
  </si>
  <si>
    <t>JBL JRX-100</t>
  </si>
  <si>
    <r>
      <rPr>
        <sz val="9"/>
        <rFont val="宋体"/>
        <charset val="134"/>
      </rPr>
      <t>多屏拼接处理器</t>
    </r>
  </si>
  <si>
    <t>MLDT-Y</t>
  </si>
  <si>
    <r>
      <rPr>
        <sz val="9"/>
        <rFont val="宋体"/>
        <charset val="134"/>
      </rPr>
      <t>音频处理器</t>
    </r>
  </si>
  <si>
    <t>ASHLY</t>
  </si>
  <si>
    <r>
      <rPr>
        <sz val="9"/>
        <rFont val="宋体"/>
        <charset val="134"/>
      </rPr>
      <t>视频处理器</t>
    </r>
  </si>
  <si>
    <t>PRO-80</t>
  </si>
  <si>
    <r>
      <rPr>
        <sz val="9"/>
        <rFont val="宋体"/>
        <charset val="134"/>
      </rPr>
      <t>液晶电视</t>
    </r>
    <r>
      <rPr>
        <sz val="9"/>
        <rFont val="Times New Roman"/>
        <charset val="134"/>
      </rPr>
      <t>48</t>
    </r>
    <r>
      <rPr>
        <sz val="9"/>
        <rFont val="宋体"/>
        <charset val="134"/>
      </rPr>
      <t>寸</t>
    </r>
  </si>
  <si>
    <r>
      <rPr>
        <sz val="9"/>
        <rFont val="宋体"/>
        <charset val="134"/>
      </rPr>
      <t>康佳</t>
    </r>
    <r>
      <rPr>
        <sz val="9"/>
        <rFont val="Times New Roman"/>
        <charset val="134"/>
      </rPr>
      <t xml:space="preserve"> LED48F3700NF</t>
    </r>
  </si>
  <si>
    <r>
      <rPr>
        <sz val="9"/>
        <rFont val="Times New Roman"/>
        <charset val="134"/>
      </rPr>
      <t>46</t>
    </r>
    <r>
      <rPr>
        <sz val="9"/>
        <rFont val="宋体"/>
        <charset val="134"/>
      </rPr>
      <t>寸拼接屏</t>
    </r>
  </si>
  <si>
    <r>
      <rPr>
        <sz val="9"/>
        <rFont val="宋体"/>
        <charset val="134"/>
      </rPr>
      <t>唯瑞</t>
    </r>
    <r>
      <rPr>
        <sz val="9"/>
        <rFont val="Times New Roman"/>
        <charset val="134"/>
      </rPr>
      <t xml:space="preserve"> V46-S99C</t>
    </r>
  </si>
  <si>
    <r>
      <rPr>
        <sz val="9"/>
        <rFont val="宋体"/>
        <charset val="134"/>
      </rPr>
      <t>液晶电视</t>
    </r>
    <r>
      <rPr>
        <sz val="9"/>
        <rFont val="Times New Roman"/>
        <charset val="134"/>
      </rPr>
      <t>52</t>
    </r>
    <r>
      <rPr>
        <sz val="9"/>
        <rFont val="宋体"/>
        <charset val="134"/>
      </rPr>
      <t>寸</t>
    </r>
  </si>
  <si>
    <r>
      <rPr>
        <sz val="9"/>
        <rFont val="宋体"/>
        <charset val="134"/>
      </rPr>
      <t>夏普</t>
    </r>
    <r>
      <rPr>
        <sz val="9"/>
        <rFont val="Times New Roman"/>
        <charset val="134"/>
      </rPr>
      <t xml:space="preserve"> LCD-52dS20A</t>
    </r>
  </si>
  <si>
    <r>
      <rPr>
        <sz val="9"/>
        <rFont val="宋体"/>
        <charset val="134"/>
      </rPr>
      <t>液晶电视</t>
    </r>
    <r>
      <rPr>
        <sz val="9"/>
        <rFont val="Times New Roman"/>
        <charset val="134"/>
      </rPr>
      <t>52</t>
    </r>
    <r>
      <rPr>
        <sz val="9"/>
        <rFont val="宋体"/>
        <charset val="134"/>
      </rPr>
      <t>寸（带红外触摸框）</t>
    </r>
  </si>
  <si>
    <r>
      <rPr>
        <sz val="9"/>
        <rFont val="宋体"/>
        <charset val="134"/>
      </rPr>
      <t>红外触摸框</t>
    </r>
    <r>
      <rPr>
        <sz val="9"/>
        <rFont val="Times New Roman"/>
        <charset val="134"/>
      </rPr>
      <t>46</t>
    </r>
    <r>
      <rPr>
        <sz val="9"/>
        <rFont val="宋体"/>
        <charset val="134"/>
      </rPr>
      <t>寸</t>
    </r>
  </si>
  <si>
    <r>
      <rPr>
        <sz val="9"/>
        <rFont val="宋体"/>
        <charset val="134"/>
      </rPr>
      <t>定制</t>
    </r>
  </si>
  <si>
    <r>
      <rPr>
        <sz val="9"/>
        <rFont val="宋体"/>
        <charset val="134"/>
      </rPr>
      <t>红外触摸框</t>
    </r>
    <r>
      <rPr>
        <sz val="9"/>
        <rFont val="Times New Roman"/>
        <charset val="134"/>
      </rPr>
      <t>52</t>
    </r>
    <r>
      <rPr>
        <sz val="9"/>
        <rFont val="宋体"/>
        <charset val="134"/>
      </rPr>
      <t>寸</t>
    </r>
  </si>
  <si>
    <r>
      <rPr>
        <sz val="9"/>
        <rFont val="宋体"/>
        <charset val="134"/>
      </rPr>
      <t>拼接屏</t>
    </r>
    <r>
      <rPr>
        <sz val="9"/>
        <rFont val="Times New Roman"/>
        <charset val="134"/>
      </rPr>
      <t>46</t>
    </r>
    <r>
      <rPr>
        <sz val="9"/>
        <rFont val="宋体"/>
        <charset val="134"/>
      </rPr>
      <t>寸</t>
    </r>
  </si>
  <si>
    <r>
      <rPr>
        <sz val="9"/>
        <rFont val="宋体"/>
        <charset val="134"/>
      </rPr>
      <t>三星</t>
    </r>
    <r>
      <rPr>
        <sz val="9"/>
        <rFont val="Times New Roman"/>
        <charset val="134"/>
      </rPr>
      <t xml:space="preserve"> LTI460HN09</t>
    </r>
  </si>
  <si>
    <r>
      <rPr>
        <sz val="9"/>
        <rFont val="宋体"/>
        <charset val="134"/>
      </rPr>
      <t>液晶电视</t>
    </r>
    <r>
      <rPr>
        <sz val="9"/>
        <rFont val="Times New Roman"/>
        <charset val="134"/>
      </rPr>
      <t>50</t>
    </r>
    <r>
      <rPr>
        <sz val="9"/>
        <rFont val="宋体"/>
        <charset val="134"/>
      </rPr>
      <t>寸</t>
    </r>
  </si>
  <si>
    <t>TCL LE50D69</t>
  </si>
  <si>
    <r>
      <rPr>
        <sz val="9"/>
        <rFont val="宋体"/>
        <charset val="134"/>
      </rPr>
      <t>液晶电视</t>
    </r>
    <r>
      <rPr>
        <sz val="9"/>
        <rFont val="Times New Roman"/>
        <charset val="134"/>
      </rPr>
      <t>60</t>
    </r>
    <r>
      <rPr>
        <sz val="9"/>
        <rFont val="宋体"/>
        <charset val="134"/>
      </rPr>
      <t>寸</t>
    </r>
  </si>
  <si>
    <r>
      <rPr>
        <sz val="9"/>
        <rFont val="宋体"/>
        <charset val="134"/>
      </rPr>
      <t>夏普</t>
    </r>
    <r>
      <rPr>
        <sz val="9"/>
        <rFont val="Times New Roman"/>
        <charset val="134"/>
      </rPr>
      <t>LCD-60NX265A</t>
    </r>
  </si>
  <si>
    <r>
      <rPr>
        <sz val="9"/>
        <rFont val="宋体"/>
        <charset val="134"/>
      </rPr>
      <t>机柜</t>
    </r>
  </si>
  <si>
    <r>
      <rPr>
        <sz val="9"/>
        <rFont val="宋体"/>
        <charset val="134"/>
      </rPr>
      <t>灯管</t>
    </r>
  </si>
  <si>
    <r>
      <rPr>
        <sz val="9"/>
        <rFont val="宋体"/>
        <charset val="134"/>
      </rPr>
      <t>三雄极光</t>
    </r>
    <r>
      <rPr>
        <sz val="9"/>
        <rFont val="Times New Roman"/>
        <charset val="134"/>
      </rPr>
      <t xml:space="preserve"> 60cm 8W</t>
    </r>
  </si>
  <si>
    <r>
      <rPr>
        <sz val="9"/>
        <rFont val="宋体"/>
        <charset val="134"/>
      </rPr>
      <t>根</t>
    </r>
  </si>
  <si>
    <r>
      <rPr>
        <sz val="9"/>
        <rFont val="宋体"/>
        <charset val="134"/>
      </rPr>
      <t>三雄极光</t>
    </r>
    <r>
      <rPr>
        <sz val="9"/>
        <rFont val="Times New Roman"/>
        <charset val="134"/>
      </rPr>
      <t xml:space="preserve"> 90cm 21W</t>
    </r>
  </si>
  <si>
    <r>
      <rPr>
        <sz val="9"/>
        <rFont val="宋体"/>
        <charset val="134"/>
      </rPr>
      <t>三雄极光</t>
    </r>
    <r>
      <rPr>
        <sz val="9"/>
        <rFont val="Times New Roman"/>
        <charset val="134"/>
      </rPr>
      <t xml:space="preserve"> 30cm 4W</t>
    </r>
  </si>
  <si>
    <r>
      <rPr>
        <sz val="9"/>
        <rFont val="宋体"/>
        <charset val="134"/>
      </rPr>
      <t>三雄极光</t>
    </r>
    <r>
      <rPr>
        <sz val="9"/>
        <rFont val="Times New Roman"/>
        <charset val="134"/>
      </rPr>
      <t>120cm 21W</t>
    </r>
  </si>
  <si>
    <r>
      <rPr>
        <sz val="9"/>
        <rFont val="宋体"/>
        <charset val="134"/>
      </rPr>
      <t>三雄极光</t>
    </r>
    <r>
      <rPr>
        <sz val="9"/>
        <rFont val="Times New Roman"/>
        <charset val="134"/>
      </rPr>
      <t>100cm 21W</t>
    </r>
  </si>
  <si>
    <r>
      <rPr>
        <sz val="9"/>
        <rFont val="宋体"/>
        <charset val="134"/>
      </rPr>
      <t>轨道灯</t>
    </r>
  </si>
  <si>
    <r>
      <rPr>
        <sz val="9"/>
        <rFont val="宋体"/>
        <charset val="134"/>
      </rPr>
      <t>包</t>
    </r>
  </si>
  <si>
    <r>
      <rPr>
        <sz val="9"/>
        <rFont val="Times New Roman"/>
        <charset val="134"/>
      </rPr>
      <t>22</t>
    </r>
    <r>
      <rPr>
        <sz val="9"/>
        <rFont val="宋体"/>
        <charset val="134"/>
      </rPr>
      <t>寸显示器</t>
    </r>
  </si>
  <si>
    <t>ENVISION</t>
  </si>
  <si>
    <r>
      <rPr>
        <sz val="9"/>
        <rFont val="宋体"/>
        <charset val="134"/>
      </rPr>
      <t>热水器</t>
    </r>
  </si>
  <si>
    <r>
      <rPr>
        <sz val="9"/>
        <rFont val="宋体"/>
        <charset val="134"/>
      </rPr>
      <t>美的</t>
    </r>
    <r>
      <rPr>
        <sz val="9"/>
        <rFont val="Times New Roman"/>
        <charset val="134"/>
      </rPr>
      <t xml:space="preserve"> F60-30G6</t>
    </r>
  </si>
  <si>
    <r>
      <rPr>
        <sz val="9"/>
        <rFont val="宋体"/>
        <charset val="134"/>
      </rPr>
      <t>多媒体有源音箱</t>
    </r>
  </si>
  <si>
    <t>D1010-IV</t>
  </si>
  <si>
    <r>
      <rPr>
        <sz val="9"/>
        <rFont val="宋体"/>
        <charset val="134"/>
      </rPr>
      <t>对</t>
    </r>
  </si>
  <si>
    <t>D1080-IV</t>
  </si>
  <si>
    <t>NOBSOUND NS-1900</t>
  </si>
  <si>
    <r>
      <rPr>
        <sz val="9"/>
        <rFont val="宋体"/>
        <charset val="134"/>
      </rPr>
      <t>挂式音箱</t>
    </r>
  </si>
  <si>
    <t xml:space="preserve">JBL   </t>
  </si>
  <si>
    <r>
      <rPr>
        <sz val="9"/>
        <rFont val="宋体"/>
        <charset val="134"/>
      </rPr>
      <t>配电箱</t>
    </r>
  </si>
  <si>
    <t>50*90</t>
  </si>
  <si>
    <r>
      <rPr>
        <sz val="9"/>
        <rFont val="宋体"/>
        <charset val="134"/>
      </rPr>
      <t>柜式空调</t>
    </r>
  </si>
  <si>
    <r>
      <rPr>
        <sz val="9"/>
        <rFont val="宋体"/>
        <charset val="134"/>
      </rPr>
      <t>美的</t>
    </r>
    <r>
      <rPr>
        <sz val="9"/>
        <rFont val="Times New Roman"/>
        <charset val="134"/>
      </rPr>
      <t xml:space="preserve"> </t>
    </r>
  </si>
  <si>
    <r>
      <rPr>
        <sz val="9"/>
        <rFont val="Times New Roman"/>
        <charset val="134"/>
      </rPr>
      <t>LED</t>
    </r>
    <r>
      <rPr>
        <sz val="9"/>
        <rFont val="宋体"/>
        <charset val="134"/>
      </rPr>
      <t>显示屏</t>
    </r>
  </si>
  <si>
    <r>
      <rPr>
        <sz val="9"/>
        <rFont val="Times New Roman"/>
        <charset val="134"/>
      </rPr>
      <t>P4</t>
    </r>
    <r>
      <rPr>
        <sz val="9"/>
        <rFont val="宋体"/>
        <charset val="134"/>
      </rPr>
      <t>全彩单元板</t>
    </r>
  </si>
  <si>
    <r>
      <rPr>
        <sz val="9"/>
        <rFont val="宋体"/>
        <charset val="134"/>
      </rPr>
      <t>讲解系统主机</t>
    </r>
  </si>
  <si>
    <r>
      <rPr>
        <sz val="9"/>
        <rFont val="宋体"/>
        <charset val="134"/>
      </rPr>
      <t>恒达</t>
    </r>
  </si>
  <si>
    <r>
      <rPr>
        <sz val="9"/>
        <rFont val="宋体"/>
        <charset val="134"/>
      </rPr>
      <t>电脑显示器</t>
    </r>
    <r>
      <rPr>
        <sz val="9"/>
        <rFont val="Times New Roman"/>
        <charset val="134"/>
      </rPr>
      <t>20</t>
    </r>
    <r>
      <rPr>
        <sz val="9"/>
        <rFont val="宋体"/>
        <charset val="134"/>
      </rPr>
      <t>寸</t>
    </r>
  </si>
  <si>
    <r>
      <rPr>
        <sz val="9"/>
        <rFont val="宋体"/>
        <charset val="134"/>
      </rPr>
      <t>戴尔</t>
    </r>
    <r>
      <rPr>
        <sz val="9"/>
        <rFont val="Times New Roman"/>
        <charset val="134"/>
      </rPr>
      <t>E2014H</t>
    </r>
  </si>
  <si>
    <r>
      <rPr>
        <sz val="9"/>
        <rFont val="宋体"/>
        <charset val="134"/>
      </rPr>
      <t>电脑显示器</t>
    </r>
    <r>
      <rPr>
        <sz val="9"/>
        <rFont val="Times New Roman"/>
        <charset val="134"/>
      </rPr>
      <t>19</t>
    </r>
    <r>
      <rPr>
        <sz val="9"/>
        <rFont val="宋体"/>
        <charset val="134"/>
      </rPr>
      <t>寸</t>
    </r>
  </si>
  <si>
    <r>
      <rPr>
        <sz val="9"/>
        <rFont val="宋体"/>
        <charset val="134"/>
      </rPr>
      <t>三星</t>
    </r>
    <r>
      <rPr>
        <sz val="9"/>
        <rFont val="Times New Roman"/>
        <charset val="134"/>
      </rPr>
      <t>LS19CLSSB</t>
    </r>
  </si>
  <si>
    <r>
      <rPr>
        <sz val="9"/>
        <rFont val="宋体"/>
        <charset val="134"/>
      </rPr>
      <t>电脑显示器</t>
    </r>
    <r>
      <rPr>
        <sz val="9"/>
        <rFont val="Times New Roman"/>
        <charset val="134"/>
      </rPr>
      <t>24</t>
    </r>
    <r>
      <rPr>
        <sz val="9"/>
        <rFont val="宋体"/>
        <charset val="134"/>
      </rPr>
      <t>寸</t>
    </r>
  </si>
  <si>
    <r>
      <rPr>
        <sz val="9"/>
        <rFont val="宋体"/>
        <charset val="134"/>
      </rPr>
      <t>三星</t>
    </r>
    <r>
      <rPr>
        <sz val="9"/>
        <rFont val="Times New Roman"/>
        <charset val="134"/>
      </rPr>
      <t xml:space="preserve"> LS24D390HL</t>
    </r>
  </si>
  <si>
    <r>
      <rPr>
        <sz val="9"/>
        <rFont val="宋体"/>
        <charset val="134"/>
      </rPr>
      <t>显示器</t>
    </r>
  </si>
  <si>
    <t>stane</t>
  </si>
  <si>
    <r>
      <rPr>
        <sz val="9"/>
        <rFont val="宋体"/>
        <charset val="134"/>
      </rPr>
      <t>电子相框</t>
    </r>
  </si>
  <si>
    <r>
      <rPr>
        <sz val="9"/>
        <rFont val="宋体"/>
        <charset val="134"/>
      </rPr>
      <t>倍视亲</t>
    </r>
  </si>
  <si>
    <r>
      <rPr>
        <sz val="9"/>
        <rFont val="宋体"/>
        <charset val="134"/>
      </rPr>
      <t>电脑显示器</t>
    </r>
    <r>
      <rPr>
        <sz val="9"/>
        <rFont val="Times New Roman"/>
        <charset val="134"/>
      </rPr>
      <t>22</t>
    </r>
    <r>
      <rPr>
        <sz val="9"/>
        <rFont val="宋体"/>
        <charset val="134"/>
      </rPr>
      <t>寸</t>
    </r>
  </si>
  <si>
    <t>ENVISION YS220DGLW</t>
  </si>
  <si>
    <r>
      <rPr>
        <sz val="9"/>
        <rFont val="宋体"/>
        <charset val="134"/>
      </rPr>
      <t>路由器</t>
    </r>
  </si>
  <si>
    <t>ER3108G</t>
  </si>
  <si>
    <r>
      <rPr>
        <sz val="9"/>
        <rFont val="宋体"/>
        <charset val="134"/>
      </rPr>
      <t>显卡</t>
    </r>
  </si>
  <si>
    <r>
      <rPr>
        <sz val="9"/>
        <rFont val="宋体"/>
        <charset val="134"/>
      </rPr>
      <t>铭瑄</t>
    </r>
    <r>
      <rPr>
        <sz val="9"/>
        <rFont val="Times New Roman"/>
        <charset val="134"/>
      </rPr>
      <t xml:space="preserve"> MS-GT610</t>
    </r>
    <r>
      <rPr>
        <sz val="9"/>
        <rFont val="宋体"/>
        <charset val="134"/>
      </rPr>
      <t>巨无霸</t>
    </r>
  </si>
  <si>
    <r>
      <rPr>
        <sz val="9"/>
        <rFont val="宋体"/>
        <charset val="134"/>
      </rPr>
      <t>应急灯</t>
    </r>
  </si>
  <si>
    <r>
      <rPr>
        <sz val="9"/>
        <rFont val="宋体"/>
        <charset val="134"/>
      </rPr>
      <t>硬盘</t>
    </r>
  </si>
  <si>
    <r>
      <rPr>
        <sz val="9"/>
        <rFont val="宋体"/>
        <charset val="134"/>
      </rPr>
      <t>影驰</t>
    </r>
    <r>
      <rPr>
        <sz val="9"/>
        <rFont val="Times New Roman"/>
        <charset val="134"/>
      </rPr>
      <t xml:space="preserve"> MS-GT210</t>
    </r>
    <r>
      <rPr>
        <sz val="9"/>
        <rFont val="宋体"/>
        <charset val="134"/>
      </rPr>
      <t>巨无霸</t>
    </r>
    <r>
      <rPr>
        <sz val="9"/>
        <rFont val="Times New Roman"/>
        <charset val="134"/>
      </rPr>
      <t>II</t>
    </r>
  </si>
  <si>
    <r>
      <rPr>
        <sz val="9"/>
        <rFont val="宋体"/>
        <charset val="134"/>
      </rPr>
      <t>铭瑄</t>
    </r>
  </si>
  <si>
    <r>
      <rPr>
        <sz val="9"/>
        <rFont val="宋体"/>
        <charset val="134"/>
      </rPr>
      <t>拼接处理器</t>
    </r>
  </si>
  <si>
    <r>
      <rPr>
        <sz val="9"/>
        <rFont val="宋体"/>
        <charset val="134"/>
      </rPr>
      <t>联想微型一体机</t>
    </r>
    <r>
      <rPr>
        <sz val="9"/>
        <rFont val="Times New Roman"/>
        <charset val="134"/>
      </rPr>
      <t>18</t>
    </r>
    <r>
      <rPr>
        <sz val="9"/>
        <rFont val="宋体"/>
        <charset val="134"/>
      </rPr>
      <t>寸</t>
    </r>
  </si>
  <si>
    <t>C245</t>
  </si>
  <si>
    <r>
      <rPr>
        <sz val="9"/>
        <rFont val="宋体"/>
        <charset val="134"/>
      </rPr>
      <t>电缆</t>
    </r>
  </si>
  <si>
    <r>
      <rPr>
        <sz val="9"/>
        <rFont val="宋体"/>
        <charset val="134"/>
      </rPr>
      <t>米</t>
    </r>
  </si>
  <si>
    <r>
      <rPr>
        <sz val="9"/>
        <rFont val="Times New Roman"/>
        <charset val="134"/>
      </rPr>
      <t>80</t>
    </r>
    <r>
      <rPr>
        <sz val="9"/>
        <rFont val="宋体"/>
        <charset val="134"/>
      </rPr>
      <t>口千兆</t>
    </r>
    <r>
      <rPr>
        <sz val="9"/>
        <rFont val="Times New Roman"/>
        <charset val="134"/>
      </rPr>
      <t>POE</t>
    </r>
    <r>
      <rPr>
        <sz val="9"/>
        <rFont val="宋体"/>
        <charset val="134"/>
      </rPr>
      <t>供电模块</t>
    </r>
  </si>
  <si>
    <t>H3C ER5100</t>
  </si>
  <si>
    <r>
      <rPr>
        <sz val="9"/>
        <rFont val="宋体"/>
        <charset val="134"/>
      </rPr>
      <t>智能</t>
    </r>
    <r>
      <rPr>
        <sz val="9"/>
        <rFont val="Times New Roman"/>
        <charset val="134"/>
      </rPr>
      <t>USB</t>
    </r>
    <r>
      <rPr>
        <sz val="9"/>
        <rFont val="宋体"/>
        <charset val="134"/>
      </rPr>
      <t>转换器</t>
    </r>
  </si>
  <si>
    <t>MT-8010K-CH</t>
  </si>
  <si>
    <r>
      <rPr>
        <sz val="9"/>
        <rFont val="Times New Roman"/>
        <charset val="134"/>
      </rPr>
      <t>HD</t>
    </r>
    <r>
      <rPr>
        <sz val="9"/>
        <rFont val="宋体"/>
        <charset val="134"/>
      </rPr>
      <t>系列以太网光纤收发器</t>
    </r>
  </si>
  <si>
    <t>HP-120S-20</t>
  </si>
  <si>
    <r>
      <rPr>
        <sz val="9"/>
        <rFont val="宋体"/>
        <charset val="134"/>
      </rPr>
      <t>展柜</t>
    </r>
  </si>
  <si>
    <r>
      <rPr>
        <sz val="9"/>
        <rFont val="宋体"/>
        <charset val="134"/>
      </rPr>
      <t>批</t>
    </r>
  </si>
  <si>
    <r>
      <rPr>
        <sz val="9"/>
        <rFont val="宋体"/>
        <charset val="134"/>
      </rPr>
      <t>资料提供人：邓兴民</t>
    </r>
  </si>
  <si>
    <r>
      <rPr>
        <sz val="9"/>
        <rFont val="宋体"/>
        <charset val="134"/>
      </rPr>
      <t>提供时间：</t>
    </r>
    <r>
      <rPr>
        <sz val="9"/>
        <rFont val="Times New Roman"/>
        <charset val="134"/>
      </rPr>
      <t>2020</t>
    </r>
    <r>
      <rPr>
        <sz val="9"/>
        <rFont val="宋体"/>
        <charset val="134"/>
      </rPr>
      <t>年</t>
    </r>
    <r>
      <rPr>
        <sz val="9"/>
        <rFont val="Times New Roman"/>
        <charset val="134"/>
      </rPr>
      <t>5</t>
    </r>
    <r>
      <rPr>
        <sz val="9"/>
        <rFont val="宋体"/>
        <charset val="134"/>
      </rPr>
      <t>月</t>
    </r>
    <r>
      <rPr>
        <sz val="9"/>
        <rFont val="Times New Roman"/>
        <charset val="134"/>
      </rPr>
      <t>29</t>
    </r>
    <r>
      <rPr>
        <sz val="9"/>
        <rFont val="宋体"/>
        <charset val="134"/>
      </rPr>
      <t>日</t>
    </r>
  </si>
  <si>
    <r>
      <rPr>
        <sz val="9"/>
        <rFont val="宋体"/>
        <charset val="134"/>
      </rPr>
      <t>评估人员：魏连祥</t>
    </r>
  </si>
  <si>
    <t>控股集团利旧物资评估</t>
  </si>
  <si>
    <t>序号</t>
  </si>
  <si>
    <t>设备名称</t>
  </si>
  <si>
    <t>品牌</t>
  </si>
  <si>
    <t>规格</t>
  </si>
  <si>
    <t>数量</t>
  </si>
  <si>
    <t>单价</t>
  </si>
  <si>
    <t>原值</t>
  </si>
  <si>
    <t>现值</t>
  </si>
  <si>
    <t>LED2.5</t>
  </si>
  <si>
    <t>P2.5</t>
  </si>
  <si>
    <t>20.96㎡</t>
  </si>
  <si>
    <t>主机工作站</t>
  </si>
  <si>
    <t>定制</t>
  </si>
  <si>
    <t>I5 4G内存 500G硬盘 独显</t>
  </si>
  <si>
    <t>PAD</t>
  </si>
  <si>
    <t>三星</t>
  </si>
  <si>
    <t>工程10寸</t>
  </si>
  <si>
    <t>全屏扬声器</t>
  </si>
  <si>
    <t>BOSS</t>
  </si>
  <si>
    <t>MA12</t>
  </si>
  <si>
    <t>低音扬声器</t>
  </si>
  <si>
    <t>502B</t>
  </si>
  <si>
    <t>音频处理器</t>
  </si>
  <si>
    <t>SP24</t>
  </si>
  <si>
    <t>功放</t>
  </si>
  <si>
    <t>L-850</t>
  </si>
  <si>
    <t>安装支架</t>
  </si>
  <si>
    <t>国产</t>
  </si>
  <si>
    <t>WB-MA12</t>
  </si>
  <si>
    <t>空中飞鼠</t>
  </si>
  <si>
    <t>乐帆</t>
  </si>
  <si>
    <t>拼接屏2*3</t>
  </si>
  <si>
    <t>三星面板 46寸</t>
  </si>
  <si>
    <t>屏幕尺寸46寸
 显示类型TFT-LED 最大分辨率1920*1080 最佳工作分辨率1920*1080@60HZ 拼缝 5.5mm  可视角度：水平178°，垂直178°  最大亮度450cd/㎡ 最高对比度3500:1 相应时间（G to G）8ms 色彩度16.7M 色域72%</t>
  </si>
  <si>
    <t>红外触摸框</t>
  </si>
  <si>
    <t>触摸点数：6点 透光度：95%-100% 分辨率：32767*32767 反应时间：小于15ms</t>
  </si>
  <si>
    <t>拼接处理器</t>
  </si>
  <si>
    <t>多路视频信号传输、合并处理</t>
  </si>
  <si>
    <t>拼接屏支架</t>
  </si>
  <si>
    <t>全钢结构防静电喷塑处理</t>
  </si>
  <si>
    <t>回音壁</t>
  </si>
  <si>
    <t>漫步者 Edifier B3</t>
  </si>
  <si>
    <t>惠普定制</t>
  </si>
  <si>
    <t>笔记本电脑</t>
  </si>
  <si>
    <t>I5 4G内存 500G硬盘 2G独显 15.6寸</t>
  </si>
  <si>
    <t>液晶电视</t>
  </si>
  <si>
    <t>三星60寸</t>
  </si>
  <si>
    <t>UA60H6400AJ</t>
  </si>
  <si>
    <t>夏普60寸</t>
  </si>
  <si>
    <t>LCD-60NX265A</t>
  </si>
  <si>
    <t>夏普70寸</t>
  </si>
  <si>
    <t>LCD-70LX640A</t>
  </si>
  <si>
    <t>造型椅</t>
  </si>
  <si>
    <t>白色</t>
  </si>
  <si>
    <t>造型椅（大）</t>
  </si>
  <si>
    <t>展示柜</t>
  </si>
  <si>
    <t>合计</t>
  </si>
</sst>
</file>

<file path=xl/styles.xml><?xml version="1.0" encoding="utf-8"?>
<styleSheet xmlns="http://schemas.openxmlformats.org/spreadsheetml/2006/main">
  <numFmts count="12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#,##0.00_ "/>
    <numFmt numFmtId="177" formatCode="#,##0.00_ ;[Red]\-#,##0.00_ ;"/>
    <numFmt numFmtId="178" formatCode="0.00_ "/>
    <numFmt numFmtId="179" formatCode="_;_ \ @_ "/>
    <numFmt numFmtId="180" formatCode="yyyy/m/d;@"/>
    <numFmt numFmtId="181" formatCode="#,##0.00_ ;[Red]\-#,##0.00\ ;\ "/>
    <numFmt numFmtId="182" formatCode="[DBNum2][$RMB]General;[Red][DBNum2][$RMB]General"/>
    <numFmt numFmtId="183" formatCode="#,##0.00_ ;[Red]\-#,##0.00_ ;\ "/>
  </numFmts>
  <fonts count="47">
    <font>
      <sz val="11"/>
      <color theme="1"/>
      <name val="等线"/>
      <charset val="134"/>
      <scheme val="minor"/>
    </font>
    <font>
      <sz val="14"/>
      <color theme="1"/>
      <name val="方正小标宋简体"/>
      <charset val="134"/>
    </font>
    <font>
      <sz val="10.5"/>
      <color theme="1"/>
      <name val="等线"/>
      <charset val="134"/>
      <scheme val="minor"/>
    </font>
    <font>
      <sz val="9"/>
      <color theme="1"/>
      <name val="Times New Roman"/>
      <charset val="134"/>
    </font>
    <font>
      <sz val="16"/>
      <name val="黑体"/>
      <charset val="134"/>
    </font>
    <font>
      <sz val="9"/>
      <name val="Times New Roman"/>
      <charset val="134"/>
    </font>
    <font>
      <sz val="9"/>
      <color indexed="9"/>
      <name val="Times New Roman"/>
      <charset val="134"/>
    </font>
    <font>
      <vertAlign val="superscript"/>
      <sz val="9"/>
      <name val="Times New Roman"/>
      <charset val="134"/>
    </font>
    <font>
      <b/>
      <sz val="9"/>
      <name val="Times New Roman"/>
      <charset val="134"/>
    </font>
    <font>
      <sz val="9"/>
      <color rgb="FF00B050"/>
      <name val="Times New Roman"/>
      <charset val="134"/>
    </font>
    <font>
      <sz val="9"/>
      <color rgb="FFFF0000"/>
      <name val="Times New Roman"/>
      <charset val="134"/>
    </font>
    <font>
      <sz val="9"/>
      <name val="宋体"/>
      <charset val="134"/>
    </font>
    <font>
      <sz val="11"/>
      <name val="黑体"/>
      <charset val="134"/>
    </font>
    <font>
      <sz val="10"/>
      <name val="Times New Roman"/>
      <charset val="134"/>
    </font>
    <font>
      <sz val="10"/>
      <name val="黑体"/>
      <charset val="134"/>
    </font>
    <font>
      <sz val="10"/>
      <name val="Arial Narrow"/>
      <charset val="134"/>
    </font>
    <font>
      <sz val="9"/>
      <name val="Arial"/>
      <charset val="134"/>
    </font>
    <font>
      <sz val="10"/>
      <name val="宋体"/>
      <charset val="134"/>
    </font>
    <font>
      <b/>
      <sz val="10"/>
      <name val="宋体"/>
      <charset val="134"/>
    </font>
    <font>
      <b/>
      <sz val="10"/>
      <name val="Arial"/>
      <charset val="134"/>
    </font>
    <font>
      <sz val="10"/>
      <name val="Arial"/>
      <charset val="134"/>
    </font>
    <font>
      <sz val="10"/>
      <color rgb="FFFF0000"/>
      <name val="Arial"/>
      <charset val="134"/>
    </font>
    <font>
      <sz val="12"/>
      <color indexed="9"/>
      <name val="Arial Narrow"/>
      <charset val="134"/>
    </font>
    <font>
      <sz val="11"/>
      <color theme="1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2"/>
      <name val="Times New Roman"/>
      <charset val="134"/>
    </font>
    <font>
      <sz val="11"/>
      <color rgb="FF006100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theme="0"/>
      <name val="等线"/>
      <charset val="0"/>
      <scheme val="minor"/>
    </font>
    <font>
      <sz val="11"/>
      <color rgb="FF9C65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indexed="8"/>
      <name val="宋体"/>
      <charset val="134"/>
    </font>
    <font>
      <u/>
      <sz val="11"/>
      <color theme="10"/>
      <name val="等线"/>
      <charset val="134"/>
      <scheme val="minor"/>
    </font>
    <font>
      <sz val="12"/>
      <name val="宋体"/>
      <charset val="134"/>
    </font>
    <font>
      <sz val="9"/>
      <color indexed="9"/>
      <name val="宋体"/>
      <charset val="134"/>
    </font>
    <font>
      <sz val="9"/>
      <color theme="1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indexed="1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>
      <alignment vertical="center"/>
    </xf>
    <xf numFmtId="0" fontId="28" fillId="0" borderId="0"/>
    <xf numFmtId="42" fontId="0" fillId="0" borderId="0" applyFont="0" applyFill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35" fillId="24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top"/>
      <protection locked="0"/>
    </xf>
    <xf numFmtId="0" fontId="28" fillId="0" borderId="0"/>
    <xf numFmtId="9" fontId="0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15" borderId="11" applyNumberFormat="0" applyFont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9" fillId="14" borderId="14" applyNumberFormat="0" applyAlignment="0" applyProtection="0">
      <alignment vertical="center"/>
    </xf>
    <xf numFmtId="0" fontId="26" fillId="14" borderId="9" applyNumberFormat="0" applyAlignment="0" applyProtection="0">
      <alignment vertical="center"/>
    </xf>
    <xf numFmtId="0" fontId="40" fillId="33" borderId="15" applyNumberFormat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41" fillId="0" borderId="16" applyNumberFormat="0" applyFill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42" fillId="0" borderId="0"/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28" fillId="0" borderId="0"/>
    <xf numFmtId="0" fontId="43" fillId="0" borderId="0" applyNumberFormat="0" applyFill="0" applyBorder="0" applyAlignment="0" applyProtection="0">
      <alignment vertical="center"/>
    </xf>
    <xf numFmtId="43" fontId="44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</cellStyleXfs>
  <cellXfs count="125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0" fillId="0" borderId="4" xfId="0" applyFill="1" applyBorder="1" applyAlignment="1">
      <alignment vertical="center" wrapText="1"/>
    </xf>
    <xf numFmtId="0" fontId="0" fillId="0" borderId="6" xfId="0" applyFill="1" applyBorder="1" applyAlignment="1">
      <alignment vertical="center" wrapText="1"/>
    </xf>
    <xf numFmtId="0" fontId="0" fillId="0" borderId="5" xfId="0" applyFill="1" applyBorder="1" applyAlignment="1">
      <alignment vertical="center" wrapText="1"/>
    </xf>
    <xf numFmtId="0" fontId="3" fillId="0" borderId="0" xfId="0" applyFont="1">
      <alignment vertical="center"/>
    </xf>
    <xf numFmtId="0" fontId="3" fillId="0" borderId="0" xfId="0" applyFont="1" applyFill="1">
      <alignment vertical="center"/>
    </xf>
    <xf numFmtId="0" fontId="3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55" applyFont="1" applyAlignment="1">
      <alignment horizontal="center" vertical="center"/>
    </xf>
    <xf numFmtId="0" fontId="4" fillId="0" borderId="0" xfId="55" applyFont="1" applyAlignment="1">
      <alignment horizontal="left" vertical="center"/>
    </xf>
    <xf numFmtId="0" fontId="5" fillId="0" borderId="0" xfId="55" applyFont="1" applyAlignment="1">
      <alignment horizontal="center" vertical="center"/>
    </xf>
    <xf numFmtId="0" fontId="5" fillId="0" borderId="0" xfId="55" applyFont="1" applyAlignment="1">
      <alignment horizontal="left" vertical="center"/>
    </xf>
    <xf numFmtId="0" fontId="5" fillId="0" borderId="0" xfId="55" applyFont="1">
      <alignment vertical="center"/>
    </xf>
    <xf numFmtId="49" fontId="5" fillId="0" borderId="0" xfId="55" applyNumberFormat="1" applyFont="1" applyAlignment="1">
      <alignment horizontal="center" vertical="center"/>
    </xf>
    <xf numFmtId="49" fontId="5" fillId="0" borderId="0" xfId="55" applyNumberFormat="1" applyFont="1" applyAlignment="1">
      <alignment horizontal="left" vertical="center"/>
    </xf>
    <xf numFmtId="49" fontId="5" fillId="0" borderId="0" xfId="55" applyNumberFormat="1" applyFont="1" applyAlignment="1">
      <alignment horizontal="right" vertical="center"/>
    </xf>
    <xf numFmtId="49" fontId="6" fillId="2" borderId="1" xfId="11" applyNumberFormat="1" applyFont="1" applyFill="1" applyBorder="1" applyAlignment="1" applyProtection="1">
      <alignment horizontal="center" vertical="center" wrapText="1"/>
    </xf>
    <xf numFmtId="49" fontId="5" fillId="3" borderId="1" xfId="55" applyNumberFormat="1" applyFont="1" applyFill="1" applyBorder="1" applyAlignment="1">
      <alignment horizontal="center" vertical="center" wrapText="1"/>
    </xf>
    <xf numFmtId="0" fontId="5" fillId="3" borderId="1" xfId="55" applyFont="1" applyFill="1" applyBorder="1" applyAlignment="1">
      <alignment horizontal="center" vertical="center" wrapText="1"/>
    </xf>
    <xf numFmtId="0" fontId="5" fillId="4" borderId="1" xfId="55" applyFont="1" applyFill="1" applyBorder="1" applyAlignment="1">
      <alignment horizontal="center" vertical="center"/>
    </xf>
    <xf numFmtId="0" fontId="5" fillId="4" borderId="1" xfId="55" applyFont="1" applyFill="1" applyBorder="1" applyAlignment="1">
      <alignment horizontal="left" vertical="center"/>
    </xf>
    <xf numFmtId="176" fontId="5" fillId="4" borderId="1" xfId="55" applyNumberFormat="1" applyFont="1" applyFill="1" applyBorder="1" applyAlignment="1">
      <alignment horizontal="right" vertical="center"/>
    </xf>
    <xf numFmtId="0" fontId="7" fillId="4" borderId="1" xfId="55" applyFont="1" applyFill="1" applyBorder="1">
      <alignment vertical="center"/>
    </xf>
    <xf numFmtId="0" fontId="7" fillId="4" borderId="1" xfId="55" applyFont="1" applyFill="1" applyBorder="1" applyAlignment="1">
      <alignment horizontal="center" vertical="center"/>
    </xf>
    <xf numFmtId="0" fontId="5" fillId="0" borderId="1" xfId="55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5" fillId="0" borderId="1" xfId="55" applyFont="1" applyFill="1" applyBorder="1">
      <alignment vertical="center"/>
    </xf>
    <xf numFmtId="14" fontId="5" fillId="0" borderId="1" xfId="55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5" fillId="0" borderId="1" xfId="55" applyNumberFormat="1" applyFont="1" applyFill="1" applyBorder="1" applyAlignment="1">
      <alignment horizontal="left" vertical="center" shrinkToFit="1"/>
    </xf>
    <xf numFmtId="0" fontId="5" fillId="0" borderId="1" xfId="55" applyNumberFormat="1" applyFont="1" applyFill="1" applyBorder="1" applyAlignment="1">
      <alignment horizontal="left" vertical="center"/>
    </xf>
    <xf numFmtId="0" fontId="8" fillId="0" borderId="0" xfId="55" applyFont="1" applyAlignment="1">
      <alignment vertical="center"/>
    </xf>
    <xf numFmtId="0" fontId="5" fillId="0" borderId="0" xfId="55" applyFont="1" applyAlignment="1">
      <alignment vertical="center"/>
    </xf>
    <xf numFmtId="0" fontId="5" fillId="0" borderId="0" xfId="55" applyFont="1" applyAlignment="1">
      <alignment horizontal="right" vertical="center"/>
    </xf>
    <xf numFmtId="0" fontId="5" fillId="3" borderId="1" xfId="55" applyFont="1" applyFill="1" applyBorder="1" applyAlignment="1">
      <alignment horizontal="center" vertical="center"/>
    </xf>
    <xf numFmtId="177" fontId="5" fillId="4" borderId="1" xfId="55" applyNumberFormat="1" applyFont="1" applyFill="1" applyBorder="1" applyAlignment="1" applyProtection="1">
      <alignment horizontal="right" vertical="center"/>
      <protection locked="0"/>
    </xf>
    <xf numFmtId="177" fontId="5" fillId="0" borderId="1" xfId="55" applyNumberFormat="1" applyFont="1" applyFill="1" applyBorder="1" applyAlignment="1" applyProtection="1">
      <alignment horizontal="right" vertical="center"/>
      <protection locked="0"/>
    </xf>
    <xf numFmtId="0" fontId="5" fillId="0" borderId="1" xfId="55" applyFont="1" applyFill="1" applyBorder="1" applyAlignment="1">
      <alignment horizontal="left" vertical="center"/>
    </xf>
    <xf numFmtId="0" fontId="5" fillId="0" borderId="0" xfId="55" applyFont="1" applyFill="1" applyBorder="1">
      <alignment vertical="center"/>
    </xf>
    <xf numFmtId="0" fontId="3" fillId="0" borderId="0" xfId="53" applyFont="1">
      <alignment vertical="center"/>
    </xf>
    <xf numFmtId="0" fontId="5" fillId="0" borderId="0" xfId="53" applyFont="1" applyAlignment="1">
      <alignment horizontal="left" vertical="center"/>
    </xf>
    <xf numFmtId="0" fontId="5" fillId="3" borderId="1" xfId="56" applyFont="1" applyFill="1" applyBorder="1" applyAlignment="1">
      <alignment horizontal="center" vertical="center" wrapText="1"/>
    </xf>
    <xf numFmtId="0" fontId="5" fillId="3" borderId="2" xfId="56" applyFont="1" applyFill="1" applyBorder="1" applyAlignment="1">
      <alignment horizontal="center" vertical="center" wrapText="1"/>
    </xf>
    <xf numFmtId="0" fontId="5" fillId="3" borderId="7" xfId="56" applyFont="1" applyFill="1" applyBorder="1" applyAlignment="1">
      <alignment horizontal="center" vertical="center" wrapText="1"/>
    </xf>
    <xf numFmtId="9" fontId="5" fillId="0" borderId="1" xfId="55" applyNumberFormat="1" applyFont="1" applyFill="1" applyBorder="1">
      <alignment vertical="center"/>
    </xf>
    <xf numFmtId="10" fontId="5" fillId="0" borderId="1" xfId="55" applyNumberFormat="1" applyFont="1" applyFill="1" applyBorder="1">
      <alignment vertical="center"/>
    </xf>
    <xf numFmtId="10" fontId="9" fillId="0" borderId="1" xfId="55" applyNumberFormat="1" applyFont="1" applyFill="1" applyBorder="1">
      <alignment vertical="center"/>
    </xf>
    <xf numFmtId="178" fontId="9" fillId="0" borderId="1" xfId="55" applyNumberFormat="1" applyFont="1" applyFill="1" applyBorder="1">
      <alignment vertical="center"/>
    </xf>
    <xf numFmtId="2" fontId="9" fillId="0" borderId="1" xfId="55" applyNumberFormat="1" applyFont="1" applyFill="1" applyBorder="1">
      <alignment vertical="center"/>
    </xf>
    <xf numFmtId="0" fontId="5" fillId="0" borderId="0" xfId="55" applyFont="1" applyFill="1" applyAlignment="1">
      <alignment horizontal="left" vertical="center"/>
    </xf>
    <xf numFmtId="9" fontId="10" fillId="0" borderId="0" xfId="55" applyNumberFormat="1" applyFont="1" applyAlignment="1">
      <alignment horizontal="left" vertical="center"/>
    </xf>
    <xf numFmtId="0" fontId="10" fillId="0" borderId="0" xfId="53" applyFont="1" applyAlignment="1">
      <alignment horizontal="left" vertical="center"/>
    </xf>
    <xf numFmtId="179" fontId="10" fillId="0" borderId="8" xfId="53" applyNumberFormat="1" applyFont="1" applyBorder="1" applyAlignment="1">
      <alignment vertical="center"/>
    </xf>
    <xf numFmtId="180" fontId="5" fillId="0" borderId="8" xfId="53" applyNumberFormat="1" applyFont="1" applyBorder="1" applyAlignment="1">
      <alignment horizontal="left" vertical="center"/>
    </xf>
    <xf numFmtId="180" fontId="5" fillId="0" borderId="8" xfId="53" applyNumberFormat="1" applyFont="1" applyFill="1" applyBorder="1" applyAlignment="1">
      <alignment horizontal="left" vertical="center"/>
    </xf>
    <xf numFmtId="9" fontId="10" fillId="0" borderId="0" xfId="53" applyNumberFormat="1" applyFont="1" applyAlignment="1">
      <alignment horizontal="left" vertical="center"/>
    </xf>
    <xf numFmtId="0" fontId="5" fillId="3" borderId="4" xfId="56" applyFont="1" applyFill="1" applyBorder="1" applyAlignment="1">
      <alignment horizontal="center" vertical="center" wrapText="1"/>
    </xf>
    <xf numFmtId="0" fontId="5" fillId="3" borderId="6" xfId="56" applyFont="1" applyFill="1" applyBorder="1" applyAlignment="1">
      <alignment horizontal="center" vertical="center" wrapText="1"/>
    </xf>
    <xf numFmtId="9" fontId="5" fillId="3" borderId="1" xfId="56" applyNumberFormat="1" applyFont="1" applyFill="1" applyBorder="1" applyAlignment="1">
      <alignment horizontal="center" vertical="center" wrapText="1"/>
    </xf>
    <xf numFmtId="0" fontId="9" fillId="0" borderId="1" xfId="55" applyFont="1" applyFill="1" applyBorder="1">
      <alignment vertical="center"/>
    </xf>
    <xf numFmtId="0" fontId="5" fillId="0" borderId="0" xfId="53" applyFont="1" applyAlignment="1">
      <alignment horizontal="left" vertical="center" indent="1"/>
    </xf>
    <xf numFmtId="0" fontId="5" fillId="3" borderId="2" xfId="53" applyFont="1" applyFill="1" applyBorder="1" applyAlignment="1">
      <alignment horizontal="center" vertical="center" wrapText="1"/>
    </xf>
    <xf numFmtId="0" fontId="5" fillId="3" borderId="7" xfId="53" applyFont="1" applyFill="1" applyBorder="1" applyAlignment="1">
      <alignment horizontal="center" vertical="center" wrapText="1"/>
    </xf>
    <xf numFmtId="0" fontId="5" fillId="0" borderId="0" xfId="55" applyFont="1" applyAlignment="1"/>
    <xf numFmtId="49" fontId="5" fillId="0" borderId="0" xfId="55" applyNumberFormat="1" applyFont="1" applyAlignment="1">
      <alignment horizontal="center"/>
    </xf>
    <xf numFmtId="49" fontId="5" fillId="0" borderId="0" xfId="55" applyNumberFormat="1" applyFont="1" applyAlignment="1">
      <alignment horizontal="left"/>
    </xf>
    <xf numFmtId="49" fontId="11" fillId="0" borderId="0" xfId="55" applyNumberFormat="1" applyFont="1" applyAlignment="1"/>
    <xf numFmtId="49" fontId="5" fillId="0" borderId="0" xfId="55" applyNumberFormat="1" applyFont="1" applyAlignment="1"/>
    <xf numFmtId="49" fontId="5" fillId="0" borderId="0" xfId="55" applyNumberFormat="1" applyFont="1">
      <alignment vertical="center"/>
    </xf>
    <xf numFmtId="177" fontId="5" fillId="0" borderId="0" xfId="55" applyNumberFormat="1" applyFont="1" applyAlignment="1"/>
    <xf numFmtId="0" fontId="5" fillId="0" borderId="0" xfId="53" applyFont="1" applyAlignment="1"/>
    <xf numFmtId="178" fontId="5" fillId="0" borderId="0" xfId="53" applyNumberFormat="1" applyFont="1" applyAlignment="1"/>
    <xf numFmtId="2" fontId="5" fillId="0" borderId="0" xfId="53" applyNumberFormat="1" applyFont="1" applyAlignment="1"/>
    <xf numFmtId="0" fontId="5" fillId="0" borderId="0" xfId="53" applyFont="1">
      <alignment vertical="center"/>
    </xf>
    <xf numFmtId="0" fontId="5" fillId="0" borderId="0" xfId="53" applyFont="1" applyFill="1" applyAlignment="1"/>
    <xf numFmtId="0" fontId="5" fillId="0" borderId="0" xfId="53" applyFont="1" applyFill="1">
      <alignment vertical="center"/>
    </xf>
    <xf numFmtId="0" fontId="5" fillId="0" borderId="0" xfId="53" applyFont="1" applyFill="1" applyBorder="1">
      <alignment vertical="center"/>
    </xf>
    <xf numFmtId="0" fontId="5" fillId="0" borderId="0" xfId="55" applyFont="1" applyFill="1">
      <alignment vertical="center"/>
    </xf>
    <xf numFmtId="0" fontId="3" fillId="0" borderId="0" xfId="55" applyFont="1">
      <alignment vertical="center"/>
    </xf>
    <xf numFmtId="0" fontId="3" fillId="0" borderId="0" xfId="55" applyFont="1" applyFill="1">
      <alignment vertical="center"/>
    </xf>
    <xf numFmtId="0" fontId="12" fillId="0" borderId="0" xfId="0" applyFont="1" applyAlignment="1">
      <alignment horizontal="left" vertical="center"/>
    </xf>
    <xf numFmtId="0" fontId="13" fillId="0" borderId="0" xfId="0" applyFont="1">
      <alignment vertical="center"/>
    </xf>
    <xf numFmtId="0" fontId="14" fillId="0" borderId="0" xfId="0" applyFont="1" applyAlignment="1">
      <alignment vertical="top"/>
    </xf>
    <xf numFmtId="0" fontId="15" fillId="0" borderId="0" xfId="0" applyFont="1">
      <alignment vertical="center"/>
    </xf>
    <xf numFmtId="0" fontId="14" fillId="0" borderId="0" xfId="0" applyFont="1">
      <alignment vertical="center"/>
    </xf>
    <xf numFmtId="0" fontId="16" fillId="0" borderId="0" xfId="0" applyFont="1">
      <alignment vertical="center"/>
    </xf>
    <xf numFmtId="0" fontId="17" fillId="0" borderId="0" xfId="0" applyFont="1">
      <alignment vertical="center"/>
    </xf>
    <xf numFmtId="0" fontId="18" fillId="0" borderId="0" xfId="55" applyFont="1" applyAlignment="1">
      <alignment horizontal="center" vertical="center"/>
    </xf>
    <xf numFmtId="0" fontId="19" fillId="0" borderId="0" xfId="55" applyFont="1" applyAlignment="1">
      <alignment horizontal="center" vertical="center"/>
    </xf>
    <xf numFmtId="0" fontId="20" fillId="0" borderId="0" xfId="55" applyFont="1">
      <alignment vertical="center"/>
    </xf>
    <xf numFmtId="43" fontId="14" fillId="0" borderId="0" xfId="55" applyNumberFormat="1" applyFont="1" applyAlignment="1">
      <alignment horizontal="left" vertical="center"/>
    </xf>
    <xf numFmtId="0" fontId="14" fillId="0" borderId="0" xfId="55" applyFont="1" applyAlignment="1">
      <alignment vertical="top"/>
    </xf>
    <xf numFmtId="0" fontId="14" fillId="0" borderId="0" xfId="55" applyFont="1" applyAlignment="1">
      <alignment horizontal="right" vertical="center"/>
    </xf>
    <xf numFmtId="0" fontId="20" fillId="3" borderId="1" xfId="55" applyFont="1" applyFill="1" applyBorder="1" applyAlignment="1">
      <alignment horizontal="center" vertical="center"/>
    </xf>
    <xf numFmtId="0" fontId="14" fillId="3" borderId="1" xfId="55" applyFont="1" applyFill="1" applyBorder="1" applyAlignment="1">
      <alignment horizontal="center" vertical="center"/>
    </xf>
    <xf numFmtId="0" fontId="13" fillId="3" borderId="1" xfId="55" applyFont="1" applyFill="1" applyBorder="1" applyAlignment="1">
      <alignment horizontal="center" vertical="center"/>
    </xf>
    <xf numFmtId="0" fontId="14" fillId="0" borderId="1" xfId="55" applyFont="1" applyBorder="1" applyAlignment="1">
      <alignment horizontal="center" vertical="center"/>
    </xf>
    <xf numFmtId="0" fontId="15" fillId="0" borderId="1" xfId="55" applyFont="1" applyBorder="1" applyAlignment="1">
      <alignment horizontal="center" vertical="center"/>
    </xf>
    <xf numFmtId="181" fontId="20" fillId="0" borderId="1" xfId="55" applyNumberFormat="1" applyFont="1" applyBorder="1" applyAlignment="1">
      <alignment horizontal="right" vertical="center"/>
    </xf>
    <xf numFmtId="178" fontId="21" fillId="0" borderId="1" xfId="13" applyNumberFormat="1" applyFont="1" applyFill="1" applyBorder="1" applyAlignment="1" applyProtection="1">
      <alignment horizontal="left" vertical="center" indent="2"/>
    </xf>
    <xf numFmtId="0" fontId="20" fillId="0" borderId="1" xfId="55" applyFont="1" applyBorder="1" applyAlignment="1">
      <alignment horizontal="center" vertical="center"/>
    </xf>
    <xf numFmtId="0" fontId="14" fillId="0" borderId="0" xfId="55" applyFont="1" applyAlignment="1">
      <alignment horizontal="left" vertical="center"/>
    </xf>
    <xf numFmtId="0" fontId="14" fillId="0" borderId="0" xfId="55" applyFont="1">
      <alignment vertical="center"/>
    </xf>
    <xf numFmtId="0" fontId="4" fillId="0" borderId="0" xfId="11" applyFont="1" applyFill="1" applyBorder="1" applyAlignment="1" applyProtection="1">
      <alignment horizontal="center" vertical="center"/>
    </xf>
    <xf numFmtId="0" fontId="22" fillId="0" borderId="0" xfId="55" applyFont="1" applyAlignment="1">
      <alignment horizontal="left" vertical="center"/>
    </xf>
    <xf numFmtId="0" fontId="12" fillId="0" borderId="0" xfId="55" applyFont="1" applyAlignment="1">
      <alignment horizontal="left" vertical="center"/>
    </xf>
    <xf numFmtId="0" fontId="13" fillId="0" borderId="0" xfId="55" applyFont="1">
      <alignment vertical="center"/>
    </xf>
    <xf numFmtId="182" fontId="15" fillId="0" borderId="0" xfId="55" applyNumberFormat="1" applyFont="1">
      <alignment vertical="center"/>
    </xf>
    <xf numFmtId="0" fontId="15" fillId="0" borderId="0" xfId="55" applyFont="1">
      <alignment vertical="center"/>
    </xf>
    <xf numFmtId="183" fontId="15" fillId="0" borderId="0" xfId="55" applyNumberFormat="1" applyFont="1">
      <alignment vertical="center"/>
    </xf>
    <xf numFmtId="182" fontId="14" fillId="0" borderId="0" xfId="55" applyNumberFormat="1" applyFont="1">
      <alignment vertical="center"/>
    </xf>
    <xf numFmtId="0" fontId="17" fillId="0" borderId="0" xfId="55" applyFont="1" applyAlignment="1">
      <alignment horizontal="left" vertical="center"/>
    </xf>
    <xf numFmtId="0" fontId="17" fillId="0" borderId="0" xfId="55" applyFont="1">
      <alignment vertical="center"/>
    </xf>
  </cellXfs>
  <cellStyles count="60">
    <cellStyle name="常规" xfId="0" builtinId="0"/>
    <cellStyle name="_x005f_x000d__x005f_x000a_JournalTemplate=C:\COMFO\CTALK\JOURSTD.TPL_x005f_x000d__x005f_x000a_LbStateAddress=3 3 0 251 1 89 2 311_x005f_x000d__x005f_x000a_LbStateJou 2" xfId="1"/>
    <cellStyle name="货币[0]" xfId="2" builtinId="7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_x005f_x0004_ 2 2" xfId="12"/>
    <cellStyle name="百分比" xfId="13" builtinId="5"/>
    <cellStyle name="已访问的超链接" xfId="14" builtinId="9"/>
    <cellStyle name="百分比 2" xfId="15"/>
    <cellStyle name="注释" xfId="16" builtinId="10"/>
    <cellStyle name="60% - 强调文字颜色 2" xfId="17" builtinId="36"/>
    <cellStyle name="标题 4" xfId="18" builtinId="19"/>
    <cellStyle name="警告文本" xfId="19" builtinId="11"/>
    <cellStyle name="标题" xfId="20" builtinId="15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 2" xfId="52"/>
    <cellStyle name="常规 3" xfId="53"/>
    <cellStyle name="千位分隔 2" xfId="54"/>
    <cellStyle name="常规 4" xfId="55"/>
    <cellStyle name="常规_资产评估申报2" xfId="56"/>
    <cellStyle name="超链接 2" xfId="57"/>
    <cellStyle name="千位分隔 2 2" xfId="58"/>
    <cellStyle name="千位分隔 3" xfId="5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84"/>
  <sheetViews>
    <sheetView showGridLines="0" tabSelected="1" workbookViewId="0">
      <selection activeCell="B14" sqref="B14"/>
    </sheetView>
  </sheetViews>
  <sheetFormatPr defaultColWidth="9" defaultRowHeight="12"/>
  <cols>
    <col min="1" max="1" width="28.5" style="97" customWidth="1"/>
    <col min="2" max="2" width="4.75" style="97" customWidth="1"/>
    <col min="3" max="3" width="16.75" style="97" customWidth="1"/>
    <col min="4" max="4" width="16.75" style="97" hidden="1" customWidth="1"/>
    <col min="5" max="7" width="16.75" style="97" customWidth="1"/>
    <col min="8" max="8" width="9" style="97"/>
    <col min="9" max="9" width="18.8333333333333" style="97" customWidth="1"/>
    <col min="10" max="17" width="9" style="97"/>
    <col min="18" max="18" width="9" style="98"/>
    <col min="19" max="256" width="9" style="97"/>
    <col min="257" max="257" width="28.5" style="97" customWidth="1"/>
    <col min="258" max="258" width="4.75" style="97" customWidth="1"/>
    <col min="259" max="259" width="16.75" style="97" customWidth="1"/>
    <col min="260" max="260" width="9" style="97" hidden="1" customWidth="1"/>
    <col min="261" max="263" width="16.75" style="97" customWidth="1"/>
    <col min="264" max="264" width="9" style="97"/>
    <col min="265" max="265" width="10.5833333333333" style="97" customWidth="1"/>
    <col min="266" max="512" width="9" style="97"/>
    <col min="513" max="513" width="28.5" style="97" customWidth="1"/>
    <col min="514" max="514" width="4.75" style="97" customWidth="1"/>
    <col min="515" max="515" width="16.75" style="97" customWidth="1"/>
    <col min="516" max="516" width="9" style="97" hidden="1" customWidth="1"/>
    <col min="517" max="519" width="16.75" style="97" customWidth="1"/>
    <col min="520" max="520" width="9" style="97"/>
    <col min="521" max="521" width="10.5833333333333" style="97" customWidth="1"/>
    <col min="522" max="768" width="9" style="97"/>
    <col min="769" max="769" width="28.5" style="97" customWidth="1"/>
    <col min="770" max="770" width="4.75" style="97" customWidth="1"/>
    <col min="771" max="771" width="16.75" style="97" customWidth="1"/>
    <col min="772" max="772" width="9" style="97" hidden="1" customWidth="1"/>
    <col min="773" max="775" width="16.75" style="97" customWidth="1"/>
    <col min="776" max="776" width="9" style="97"/>
    <col min="777" max="777" width="10.5833333333333" style="97" customWidth="1"/>
    <col min="778" max="1024" width="9" style="97"/>
    <col min="1025" max="1025" width="28.5" style="97" customWidth="1"/>
    <col min="1026" max="1026" width="4.75" style="97" customWidth="1"/>
    <col min="1027" max="1027" width="16.75" style="97" customWidth="1"/>
    <col min="1028" max="1028" width="9" style="97" hidden="1" customWidth="1"/>
    <col min="1029" max="1031" width="16.75" style="97" customWidth="1"/>
    <col min="1032" max="1032" width="9" style="97"/>
    <col min="1033" max="1033" width="10.5833333333333" style="97" customWidth="1"/>
    <col min="1034" max="1280" width="9" style="97"/>
    <col min="1281" max="1281" width="28.5" style="97" customWidth="1"/>
    <col min="1282" max="1282" width="4.75" style="97" customWidth="1"/>
    <col min="1283" max="1283" width="16.75" style="97" customWidth="1"/>
    <col min="1284" max="1284" width="9" style="97" hidden="1" customWidth="1"/>
    <col min="1285" max="1287" width="16.75" style="97" customWidth="1"/>
    <col min="1288" max="1288" width="9" style="97"/>
    <col min="1289" max="1289" width="10.5833333333333" style="97" customWidth="1"/>
    <col min="1290" max="1536" width="9" style="97"/>
    <col min="1537" max="1537" width="28.5" style="97" customWidth="1"/>
    <col min="1538" max="1538" width="4.75" style="97" customWidth="1"/>
    <col min="1539" max="1539" width="16.75" style="97" customWidth="1"/>
    <col min="1540" max="1540" width="9" style="97" hidden="1" customWidth="1"/>
    <col min="1541" max="1543" width="16.75" style="97" customWidth="1"/>
    <col min="1544" max="1544" width="9" style="97"/>
    <col min="1545" max="1545" width="10.5833333333333" style="97" customWidth="1"/>
    <col min="1546" max="1792" width="9" style="97"/>
    <col min="1793" max="1793" width="28.5" style="97" customWidth="1"/>
    <col min="1794" max="1794" width="4.75" style="97" customWidth="1"/>
    <col min="1795" max="1795" width="16.75" style="97" customWidth="1"/>
    <col min="1796" max="1796" width="9" style="97" hidden="1" customWidth="1"/>
    <col min="1797" max="1799" width="16.75" style="97" customWidth="1"/>
    <col min="1800" max="1800" width="9" style="97"/>
    <col min="1801" max="1801" width="10.5833333333333" style="97" customWidth="1"/>
    <col min="1802" max="2048" width="9" style="97"/>
    <col min="2049" max="2049" width="28.5" style="97" customWidth="1"/>
    <col min="2050" max="2050" width="4.75" style="97" customWidth="1"/>
    <col min="2051" max="2051" width="16.75" style="97" customWidth="1"/>
    <col min="2052" max="2052" width="9" style="97" hidden="1" customWidth="1"/>
    <col min="2053" max="2055" width="16.75" style="97" customWidth="1"/>
    <col min="2056" max="2056" width="9" style="97"/>
    <col min="2057" max="2057" width="10.5833333333333" style="97" customWidth="1"/>
    <col min="2058" max="2304" width="9" style="97"/>
    <col min="2305" max="2305" width="28.5" style="97" customWidth="1"/>
    <col min="2306" max="2306" width="4.75" style="97" customWidth="1"/>
    <col min="2307" max="2307" width="16.75" style="97" customWidth="1"/>
    <col min="2308" max="2308" width="9" style="97" hidden="1" customWidth="1"/>
    <col min="2309" max="2311" width="16.75" style="97" customWidth="1"/>
    <col min="2312" max="2312" width="9" style="97"/>
    <col min="2313" max="2313" width="10.5833333333333" style="97" customWidth="1"/>
    <col min="2314" max="2560" width="9" style="97"/>
    <col min="2561" max="2561" width="28.5" style="97" customWidth="1"/>
    <col min="2562" max="2562" width="4.75" style="97" customWidth="1"/>
    <col min="2563" max="2563" width="16.75" style="97" customWidth="1"/>
    <col min="2564" max="2564" width="9" style="97" hidden="1" customWidth="1"/>
    <col min="2565" max="2567" width="16.75" style="97" customWidth="1"/>
    <col min="2568" max="2568" width="9" style="97"/>
    <col min="2569" max="2569" width="10.5833333333333" style="97" customWidth="1"/>
    <col min="2570" max="2816" width="9" style="97"/>
    <col min="2817" max="2817" width="28.5" style="97" customWidth="1"/>
    <col min="2818" max="2818" width="4.75" style="97" customWidth="1"/>
    <col min="2819" max="2819" width="16.75" style="97" customWidth="1"/>
    <col min="2820" max="2820" width="9" style="97" hidden="1" customWidth="1"/>
    <col min="2821" max="2823" width="16.75" style="97" customWidth="1"/>
    <col min="2824" max="2824" width="9" style="97"/>
    <col min="2825" max="2825" width="10.5833333333333" style="97" customWidth="1"/>
    <col min="2826" max="3072" width="9" style="97"/>
    <col min="3073" max="3073" width="28.5" style="97" customWidth="1"/>
    <col min="3074" max="3074" width="4.75" style="97" customWidth="1"/>
    <col min="3075" max="3075" width="16.75" style="97" customWidth="1"/>
    <col min="3076" max="3076" width="9" style="97" hidden="1" customWidth="1"/>
    <col min="3077" max="3079" width="16.75" style="97" customWidth="1"/>
    <col min="3080" max="3080" width="9" style="97"/>
    <col min="3081" max="3081" width="10.5833333333333" style="97" customWidth="1"/>
    <col min="3082" max="3328" width="9" style="97"/>
    <col min="3329" max="3329" width="28.5" style="97" customWidth="1"/>
    <col min="3330" max="3330" width="4.75" style="97" customWidth="1"/>
    <col min="3331" max="3331" width="16.75" style="97" customWidth="1"/>
    <col min="3332" max="3332" width="9" style="97" hidden="1" customWidth="1"/>
    <col min="3333" max="3335" width="16.75" style="97" customWidth="1"/>
    <col min="3336" max="3336" width="9" style="97"/>
    <col min="3337" max="3337" width="10.5833333333333" style="97" customWidth="1"/>
    <col min="3338" max="3584" width="9" style="97"/>
    <col min="3585" max="3585" width="28.5" style="97" customWidth="1"/>
    <col min="3586" max="3586" width="4.75" style="97" customWidth="1"/>
    <col min="3587" max="3587" width="16.75" style="97" customWidth="1"/>
    <col min="3588" max="3588" width="9" style="97" hidden="1" customWidth="1"/>
    <col min="3589" max="3591" width="16.75" style="97" customWidth="1"/>
    <col min="3592" max="3592" width="9" style="97"/>
    <col min="3593" max="3593" width="10.5833333333333" style="97" customWidth="1"/>
    <col min="3594" max="3840" width="9" style="97"/>
    <col min="3841" max="3841" width="28.5" style="97" customWidth="1"/>
    <col min="3842" max="3842" width="4.75" style="97" customWidth="1"/>
    <col min="3843" max="3843" width="16.75" style="97" customWidth="1"/>
    <col min="3844" max="3844" width="9" style="97" hidden="1" customWidth="1"/>
    <col min="3845" max="3847" width="16.75" style="97" customWidth="1"/>
    <col min="3848" max="3848" width="9" style="97"/>
    <col min="3849" max="3849" width="10.5833333333333" style="97" customWidth="1"/>
    <col min="3850" max="4096" width="9" style="97"/>
    <col min="4097" max="4097" width="28.5" style="97" customWidth="1"/>
    <col min="4098" max="4098" width="4.75" style="97" customWidth="1"/>
    <col min="4099" max="4099" width="16.75" style="97" customWidth="1"/>
    <col min="4100" max="4100" width="9" style="97" hidden="1" customWidth="1"/>
    <col min="4101" max="4103" width="16.75" style="97" customWidth="1"/>
    <col min="4104" max="4104" width="9" style="97"/>
    <col min="4105" max="4105" width="10.5833333333333" style="97" customWidth="1"/>
    <col min="4106" max="4352" width="9" style="97"/>
    <col min="4353" max="4353" width="28.5" style="97" customWidth="1"/>
    <col min="4354" max="4354" width="4.75" style="97" customWidth="1"/>
    <col min="4355" max="4355" width="16.75" style="97" customWidth="1"/>
    <col min="4356" max="4356" width="9" style="97" hidden="1" customWidth="1"/>
    <col min="4357" max="4359" width="16.75" style="97" customWidth="1"/>
    <col min="4360" max="4360" width="9" style="97"/>
    <col min="4361" max="4361" width="10.5833333333333" style="97" customWidth="1"/>
    <col min="4362" max="4608" width="9" style="97"/>
    <col min="4609" max="4609" width="28.5" style="97" customWidth="1"/>
    <col min="4610" max="4610" width="4.75" style="97" customWidth="1"/>
    <col min="4611" max="4611" width="16.75" style="97" customWidth="1"/>
    <col min="4612" max="4612" width="9" style="97" hidden="1" customWidth="1"/>
    <col min="4613" max="4615" width="16.75" style="97" customWidth="1"/>
    <col min="4616" max="4616" width="9" style="97"/>
    <col min="4617" max="4617" width="10.5833333333333" style="97" customWidth="1"/>
    <col min="4618" max="4864" width="9" style="97"/>
    <col min="4865" max="4865" width="28.5" style="97" customWidth="1"/>
    <col min="4866" max="4866" width="4.75" style="97" customWidth="1"/>
    <col min="4867" max="4867" width="16.75" style="97" customWidth="1"/>
    <col min="4868" max="4868" width="9" style="97" hidden="1" customWidth="1"/>
    <col min="4869" max="4871" width="16.75" style="97" customWidth="1"/>
    <col min="4872" max="4872" width="9" style="97"/>
    <col min="4873" max="4873" width="10.5833333333333" style="97" customWidth="1"/>
    <col min="4874" max="5120" width="9" style="97"/>
    <col min="5121" max="5121" width="28.5" style="97" customWidth="1"/>
    <col min="5122" max="5122" width="4.75" style="97" customWidth="1"/>
    <col min="5123" max="5123" width="16.75" style="97" customWidth="1"/>
    <col min="5124" max="5124" width="9" style="97" hidden="1" customWidth="1"/>
    <col min="5125" max="5127" width="16.75" style="97" customWidth="1"/>
    <col min="5128" max="5128" width="9" style="97"/>
    <col min="5129" max="5129" width="10.5833333333333" style="97" customWidth="1"/>
    <col min="5130" max="5376" width="9" style="97"/>
    <col min="5377" max="5377" width="28.5" style="97" customWidth="1"/>
    <col min="5378" max="5378" width="4.75" style="97" customWidth="1"/>
    <col min="5379" max="5379" width="16.75" style="97" customWidth="1"/>
    <col min="5380" max="5380" width="9" style="97" hidden="1" customWidth="1"/>
    <col min="5381" max="5383" width="16.75" style="97" customWidth="1"/>
    <col min="5384" max="5384" width="9" style="97"/>
    <col min="5385" max="5385" width="10.5833333333333" style="97" customWidth="1"/>
    <col min="5386" max="5632" width="9" style="97"/>
    <col min="5633" max="5633" width="28.5" style="97" customWidth="1"/>
    <col min="5634" max="5634" width="4.75" style="97" customWidth="1"/>
    <col min="5635" max="5635" width="16.75" style="97" customWidth="1"/>
    <col min="5636" max="5636" width="9" style="97" hidden="1" customWidth="1"/>
    <col min="5637" max="5639" width="16.75" style="97" customWidth="1"/>
    <col min="5640" max="5640" width="9" style="97"/>
    <col min="5641" max="5641" width="10.5833333333333" style="97" customWidth="1"/>
    <col min="5642" max="5888" width="9" style="97"/>
    <col min="5889" max="5889" width="28.5" style="97" customWidth="1"/>
    <col min="5890" max="5890" width="4.75" style="97" customWidth="1"/>
    <col min="5891" max="5891" width="16.75" style="97" customWidth="1"/>
    <col min="5892" max="5892" width="9" style="97" hidden="1" customWidth="1"/>
    <col min="5893" max="5895" width="16.75" style="97" customWidth="1"/>
    <col min="5896" max="5896" width="9" style="97"/>
    <col min="5897" max="5897" width="10.5833333333333" style="97" customWidth="1"/>
    <col min="5898" max="6144" width="9" style="97"/>
    <col min="6145" max="6145" width="28.5" style="97" customWidth="1"/>
    <col min="6146" max="6146" width="4.75" style="97" customWidth="1"/>
    <col min="6147" max="6147" width="16.75" style="97" customWidth="1"/>
    <col min="6148" max="6148" width="9" style="97" hidden="1" customWidth="1"/>
    <col min="6149" max="6151" width="16.75" style="97" customWidth="1"/>
    <col min="6152" max="6152" width="9" style="97"/>
    <col min="6153" max="6153" width="10.5833333333333" style="97" customWidth="1"/>
    <col min="6154" max="6400" width="9" style="97"/>
    <col min="6401" max="6401" width="28.5" style="97" customWidth="1"/>
    <col min="6402" max="6402" width="4.75" style="97" customWidth="1"/>
    <col min="6403" max="6403" width="16.75" style="97" customWidth="1"/>
    <col min="6404" max="6404" width="9" style="97" hidden="1" customWidth="1"/>
    <col min="6405" max="6407" width="16.75" style="97" customWidth="1"/>
    <col min="6408" max="6408" width="9" style="97"/>
    <col min="6409" max="6409" width="10.5833333333333" style="97" customWidth="1"/>
    <col min="6410" max="6656" width="9" style="97"/>
    <col min="6657" max="6657" width="28.5" style="97" customWidth="1"/>
    <col min="6658" max="6658" width="4.75" style="97" customWidth="1"/>
    <col min="6659" max="6659" width="16.75" style="97" customWidth="1"/>
    <col min="6660" max="6660" width="9" style="97" hidden="1" customWidth="1"/>
    <col min="6661" max="6663" width="16.75" style="97" customWidth="1"/>
    <col min="6664" max="6664" width="9" style="97"/>
    <col min="6665" max="6665" width="10.5833333333333" style="97" customWidth="1"/>
    <col min="6666" max="6912" width="9" style="97"/>
    <col min="6913" max="6913" width="28.5" style="97" customWidth="1"/>
    <col min="6914" max="6914" width="4.75" style="97" customWidth="1"/>
    <col min="6915" max="6915" width="16.75" style="97" customWidth="1"/>
    <col min="6916" max="6916" width="9" style="97" hidden="1" customWidth="1"/>
    <col min="6917" max="6919" width="16.75" style="97" customWidth="1"/>
    <col min="6920" max="6920" width="9" style="97"/>
    <col min="6921" max="6921" width="10.5833333333333" style="97" customWidth="1"/>
    <col min="6922" max="7168" width="9" style="97"/>
    <col min="7169" max="7169" width="28.5" style="97" customWidth="1"/>
    <col min="7170" max="7170" width="4.75" style="97" customWidth="1"/>
    <col min="7171" max="7171" width="16.75" style="97" customWidth="1"/>
    <col min="7172" max="7172" width="9" style="97" hidden="1" customWidth="1"/>
    <col min="7173" max="7175" width="16.75" style="97" customWidth="1"/>
    <col min="7176" max="7176" width="9" style="97"/>
    <col min="7177" max="7177" width="10.5833333333333" style="97" customWidth="1"/>
    <col min="7178" max="7424" width="9" style="97"/>
    <col min="7425" max="7425" width="28.5" style="97" customWidth="1"/>
    <col min="7426" max="7426" width="4.75" style="97" customWidth="1"/>
    <col min="7427" max="7427" width="16.75" style="97" customWidth="1"/>
    <col min="7428" max="7428" width="9" style="97" hidden="1" customWidth="1"/>
    <col min="7429" max="7431" width="16.75" style="97" customWidth="1"/>
    <col min="7432" max="7432" width="9" style="97"/>
    <col min="7433" max="7433" width="10.5833333333333" style="97" customWidth="1"/>
    <col min="7434" max="7680" width="9" style="97"/>
    <col min="7681" max="7681" width="28.5" style="97" customWidth="1"/>
    <col min="7682" max="7682" width="4.75" style="97" customWidth="1"/>
    <col min="7683" max="7683" width="16.75" style="97" customWidth="1"/>
    <col min="7684" max="7684" width="9" style="97" hidden="1" customWidth="1"/>
    <col min="7685" max="7687" width="16.75" style="97" customWidth="1"/>
    <col min="7688" max="7688" width="9" style="97"/>
    <col min="7689" max="7689" width="10.5833333333333" style="97" customWidth="1"/>
    <col min="7690" max="7936" width="9" style="97"/>
    <col min="7937" max="7937" width="28.5" style="97" customWidth="1"/>
    <col min="7938" max="7938" width="4.75" style="97" customWidth="1"/>
    <col min="7939" max="7939" width="16.75" style="97" customWidth="1"/>
    <col min="7940" max="7940" width="9" style="97" hidden="1" customWidth="1"/>
    <col min="7941" max="7943" width="16.75" style="97" customWidth="1"/>
    <col min="7944" max="7944" width="9" style="97"/>
    <col min="7945" max="7945" width="10.5833333333333" style="97" customWidth="1"/>
    <col min="7946" max="8192" width="9" style="97"/>
    <col min="8193" max="8193" width="28.5" style="97" customWidth="1"/>
    <col min="8194" max="8194" width="4.75" style="97" customWidth="1"/>
    <col min="8195" max="8195" width="16.75" style="97" customWidth="1"/>
    <col min="8196" max="8196" width="9" style="97" hidden="1" customWidth="1"/>
    <col min="8197" max="8199" width="16.75" style="97" customWidth="1"/>
    <col min="8200" max="8200" width="9" style="97"/>
    <col min="8201" max="8201" width="10.5833333333333" style="97" customWidth="1"/>
    <col min="8202" max="8448" width="9" style="97"/>
    <col min="8449" max="8449" width="28.5" style="97" customWidth="1"/>
    <col min="8450" max="8450" width="4.75" style="97" customWidth="1"/>
    <col min="8451" max="8451" width="16.75" style="97" customWidth="1"/>
    <col min="8452" max="8452" width="9" style="97" hidden="1" customWidth="1"/>
    <col min="8453" max="8455" width="16.75" style="97" customWidth="1"/>
    <col min="8456" max="8456" width="9" style="97"/>
    <col min="8457" max="8457" width="10.5833333333333" style="97" customWidth="1"/>
    <col min="8458" max="8704" width="9" style="97"/>
    <col min="8705" max="8705" width="28.5" style="97" customWidth="1"/>
    <col min="8706" max="8706" width="4.75" style="97" customWidth="1"/>
    <col min="8707" max="8707" width="16.75" style="97" customWidth="1"/>
    <col min="8708" max="8708" width="9" style="97" hidden="1" customWidth="1"/>
    <col min="8709" max="8711" width="16.75" style="97" customWidth="1"/>
    <col min="8712" max="8712" width="9" style="97"/>
    <col min="8713" max="8713" width="10.5833333333333" style="97" customWidth="1"/>
    <col min="8714" max="8960" width="9" style="97"/>
    <col min="8961" max="8961" width="28.5" style="97" customWidth="1"/>
    <col min="8962" max="8962" width="4.75" style="97" customWidth="1"/>
    <col min="8963" max="8963" width="16.75" style="97" customWidth="1"/>
    <col min="8964" max="8964" width="9" style="97" hidden="1" customWidth="1"/>
    <col min="8965" max="8967" width="16.75" style="97" customWidth="1"/>
    <col min="8968" max="8968" width="9" style="97"/>
    <col min="8969" max="8969" width="10.5833333333333" style="97" customWidth="1"/>
    <col min="8970" max="9216" width="9" style="97"/>
    <col min="9217" max="9217" width="28.5" style="97" customWidth="1"/>
    <col min="9218" max="9218" width="4.75" style="97" customWidth="1"/>
    <col min="9219" max="9219" width="16.75" style="97" customWidth="1"/>
    <col min="9220" max="9220" width="9" style="97" hidden="1" customWidth="1"/>
    <col min="9221" max="9223" width="16.75" style="97" customWidth="1"/>
    <col min="9224" max="9224" width="9" style="97"/>
    <col min="9225" max="9225" width="10.5833333333333" style="97" customWidth="1"/>
    <col min="9226" max="9472" width="9" style="97"/>
    <col min="9473" max="9473" width="28.5" style="97" customWidth="1"/>
    <col min="9474" max="9474" width="4.75" style="97" customWidth="1"/>
    <col min="9475" max="9475" width="16.75" style="97" customWidth="1"/>
    <col min="9476" max="9476" width="9" style="97" hidden="1" customWidth="1"/>
    <col min="9477" max="9479" width="16.75" style="97" customWidth="1"/>
    <col min="9480" max="9480" width="9" style="97"/>
    <col min="9481" max="9481" width="10.5833333333333" style="97" customWidth="1"/>
    <col min="9482" max="9728" width="9" style="97"/>
    <col min="9729" max="9729" width="28.5" style="97" customWidth="1"/>
    <col min="9730" max="9730" width="4.75" style="97" customWidth="1"/>
    <col min="9731" max="9731" width="16.75" style="97" customWidth="1"/>
    <col min="9732" max="9732" width="9" style="97" hidden="1" customWidth="1"/>
    <col min="9733" max="9735" width="16.75" style="97" customWidth="1"/>
    <col min="9736" max="9736" width="9" style="97"/>
    <col min="9737" max="9737" width="10.5833333333333" style="97" customWidth="1"/>
    <col min="9738" max="9984" width="9" style="97"/>
    <col min="9985" max="9985" width="28.5" style="97" customWidth="1"/>
    <col min="9986" max="9986" width="4.75" style="97" customWidth="1"/>
    <col min="9987" max="9987" width="16.75" style="97" customWidth="1"/>
    <col min="9988" max="9988" width="9" style="97" hidden="1" customWidth="1"/>
    <col min="9989" max="9991" width="16.75" style="97" customWidth="1"/>
    <col min="9992" max="9992" width="9" style="97"/>
    <col min="9993" max="9993" width="10.5833333333333" style="97" customWidth="1"/>
    <col min="9994" max="10240" width="9" style="97"/>
    <col min="10241" max="10241" width="28.5" style="97" customWidth="1"/>
    <col min="10242" max="10242" width="4.75" style="97" customWidth="1"/>
    <col min="10243" max="10243" width="16.75" style="97" customWidth="1"/>
    <col min="10244" max="10244" width="9" style="97" hidden="1" customWidth="1"/>
    <col min="10245" max="10247" width="16.75" style="97" customWidth="1"/>
    <col min="10248" max="10248" width="9" style="97"/>
    <col min="10249" max="10249" width="10.5833333333333" style="97" customWidth="1"/>
    <col min="10250" max="10496" width="9" style="97"/>
    <col min="10497" max="10497" width="28.5" style="97" customWidth="1"/>
    <col min="10498" max="10498" width="4.75" style="97" customWidth="1"/>
    <col min="10499" max="10499" width="16.75" style="97" customWidth="1"/>
    <col min="10500" max="10500" width="9" style="97" hidden="1" customWidth="1"/>
    <col min="10501" max="10503" width="16.75" style="97" customWidth="1"/>
    <col min="10504" max="10504" width="9" style="97"/>
    <col min="10505" max="10505" width="10.5833333333333" style="97" customWidth="1"/>
    <col min="10506" max="10752" width="9" style="97"/>
    <col min="10753" max="10753" width="28.5" style="97" customWidth="1"/>
    <col min="10754" max="10754" width="4.75" style="97" customWidth="1"/>
    <col min="10755" max="10755" width="16.75" style="97" customWidth="1"/>
    <col min="10756" max="10756" width="9" style="97" hidden="1" customWidth="1"/>
    <col min="10757" max="10759" width="16.75" style="97" customWidth="1"/>
    <col min="10760" max="10760" width="9" style="97"/>
    <col min="10761" max="10761" width="10.5833333333333" style="97" customWidth="1"/>
    <col min="10762" max="11008" width="9" style="97"/>
    <col min="11009" max="11009" width="28.5" style="97" customWidth="1"/>
    <col min="11010" max="11010" width="4.75" style="97" customWidth="1"/>
    <col min="11011" max="11011" width="16.75" style="97" customWidth="1"/>
    <col min="11012" max="11012" width="9" style="97" hidden="1" customWidth="1"/>
    <col min="11013" max="11015" width="16.75" style="97" customWidth="1"/>
    <col min="11016" max="11016" width="9" style="97"/>
    <col min="11017" max="11017" width="10.5833333333333" style="97" customWidth="1"/>
    <col min="11018" max="11264" width="9" style="97"/>
    <col min="11265" max="11265" width="28.5" style="97" customWidth="1"/>
    <col min="11266" max="11266" width="4.75" style="97" customWidth="1"/>
    <col min="11267" max="11267" width="16.75" style="97" customWidth="1"/>
    <col min="11268" max="11268" width="9" style="97" hidden="1" customWidth="1"/>
    <col min="11269" max="11271" width="16.75" style="97" customWidth="1"/>
    <col min="11272" max="11272" width="9" style="97"/>
    <col min="11273" max="11273" width="10.5833333333333" style="97" customWidth="1"/>
    <col min="11274" max="11520" width="9" style="97"/>
    <col min="11521" max="11521" width="28.5" style="97" customWidth="1"/>
    <col min="11522" max="11522" width="4.75" style="97" customWidth="1"/>
    <col min="11523" max="11523" width="16.75" style="97" customWidth="1"/>
    <col min="11524" max="11524" width="9" style="97" hidden="1" customWidth="1"/>
    <col min="11525" max="11527" width="16.75" style="97" customWidth="1"/>
    <col min="11528" max="11528" width="9" style="97"/>
    <col min="11529" max="11529" width="10.5833333333333" style="97" customWidth="1"/>
    <col min="11530" max="11776" width="9" style="97"/>
    <col min="11777" max="11777" width="28.5" style="97" customWidth="1"/>
    <col min="11778" max="11778" width="4.75" style="97" customWidth="1"/>
    <col min="11779" max="11779" width="16.75" style="97" customWidth="1"/>
    <col min="11780" max="11780" width="9" style="97" hidden="1" customWidth="1"/>
    <col min="11781" max="11783" width="16.75" style="97" customWidth="1"/>
    <col min="11784" max="11784" width="9" style="97"/>
    <col min="11785" max="11785" width="10.5833333333333" style="97" customWidth="1"/>
    <col min="11786" max="12032" width="9" style="97"/>
    <col min="12033" max="12033" width="28.5" style="97" customWidth="1"/>
    <col min="12034" max="12034" width="4.75" style="97" customWidth="1"/>
    <col min="12035" max="12035" width="16.75" style="97" customWidth="1"/>
    <col min="12036" max="12036" width="9" style="97" hidden="1" customWidth="1"/>
    <col min="12037" max="12039" width="16.75" style="97" customWidth="1"/>
    <col min="12040" max="12040" width="9" style="97"/>
    <col min="12041" max="12041" width="10.5833333333333" style="97" customWidth="1"/>
    <col min="12042" max="12288" width="9" style="97"/>
    <col min="12289" max="12289" width="28.5" style="97" customWidth="1"/>
    <col min="12290" max="12290" width="4.75" style="97" customWidth="1"/>
    <col min="12291" max="12291" width="16.75" style="97" customWidth="1"/>
    <col min="12292" max="12292" width="9" style="97" hidden="1" customWidth="1"/>
    <col min="12293" max="12295" width="16.75" style="97" customWidth="1"/>
    <col min="12296" max="12296" width="9" style="97"/>
    <col min="12297" max="12297" width="10.5833333333333" style="97" customWidth="1"/>
    <col min="12298" max="12544" width="9" style="97"/>
    <col min="12545" max="12545" width="28.5" style="97" customWidth="1"/>
    <col min="12546" max="12546" width="4.75" style="97" customWidth="1"/>
    <col min="12547" max="12547" width="16.75" style="97" customWidth="1"/>
    <col min="12548" max="12548" width="9" style="97" hidden="1" customWidth="1"/>
    <col min="12549" max="12551" width="16.75" style="97" customWidth="1"/>
    <col min="12552" max="12552" width="9" style="97"/>
    <col min="12553" max="12553" width="10.5833333333333" style="97" customWidth="1"/>
    <col min="12554" max="12800" width="9" style="97"/>
    <col min="12801" max="12801" width="28.5" style="97" customWidth="1"/>
    <col min="12802" max="12802" width="4.75" style="97" customWidth="1"/>
    <col min="12803" max="12803" width="16.75" style="97" customWidth="1"/>
    <col min="12804" max="12804" width="9" style="97" hidden="1" customWidth="1"/>
    <col min="12805" max="12807" width="16.75" style="97" customWidth="1"/>
    <col min="12808" max="12808" width="9" style="97"/>
    <col min="12809" max="12809" width="10.5833333333333" style="97" customWidth="1"/>
    <col min="12810" max="13056" width="9" style="97"/>
    <col min="13057" max="13057" width="28.5" style="97" customWidth="1"/>
    <col min="13058" max="13058" width="4.75" style="97" customWidth="1"/>
    <col min="13059" max="13059" width="16.75" style="97" customWidth="1"/>
    <col min="13060" max="13060" width="9" style="97" hidden="1" customWidth="1"/>
    <col min="13061" max="13063" width="16.75" style="97" customWidth="1"/>
    <col min="13064" max="13064" width="9" style="97"/>
    <col min="13065" max="13065" width="10.5833333333333" style="97" customWidth="1"/>
    <col min="13066" max="13312" width="9" style="97"/>
    <col min="13313" max="13313" width="28.5" style="97" customWidth="1"/>
    <col min="13314" max="13314" width="4.75" style="97" customWidth="1"/>
    <col min="13315" max="13315" width="16.75" style="97" customWidth="1"/>
    <col min="13316" max="13316" width="9" style="97" hidden="1" customWidth="1"/>
    <col min="13317" max="13319" width="16.75" style="97" customWidth="1"/>
    <col min="13320" max="13320" width="9" style="97"/>
    <col min="13321" max="13321" width="10.5833333333333" style="97" customWidth="1"/>
    <col min="13322" max="13568" width="9" style="97"/>
    <col min="13569" max="13569" width="28.5" style="97" customWidth="1"/>
    <col min="13570" max="13570" width="4.75" style="97" customWidth="1"/>
    <col min="13571" max="13571" width="16.75" style="97" customWidth="1"/>
    <col min="13572" max="13572" width="9" style="97" hidden="1" customWidth="1"/>
    <col min="13573" max="13575" width="16.75" style="97" customWidth="1"/>
    <col min="13576" max="13576" width="9" style="97"/>
    <col min="13577" max="13577" width="10.5833333333333" style="97" customWidth="1"/>
    <col min="13578" max="13824" width="9" style="97"/>
    <col min="13825" max="13825" width="28.5" style="97" customWidth="1"/>
    <col min="13826" max="13826" width="4.75" style="97" customWidth="1"/>
    <col min="13827" max="13827" width="16.75" style="97" customWidth="1"/>
    <col min="13828" max="13828" width="9" style="97" hidden="1" customWidth="1"/>
    <col min="13829" max="13831" width="16.75" style="97" customWidth="1"/>
    <col min="13832" max="13832" width="9" style="97"/>
    <col min="13833" max="13833" width="10.5833333333333" style="97" customWidth="1"/>
    <col min="13834" max="14080" width="9" style="97"/>
    <col min="14081" max="14081" width="28.5" style="97" customWidth="1"/>
    <col min="14082" max="14082" width="4.75" style="97" customWidth="1"/>
    <col min="14083" max="14083" width="16.75" style="97" customWidth="1"/>
    <col min="14084" max="14084" width="9" style="97" hidden="1" customWidth="1"/>
    <col min="14085" max="14087" width="16.75" style="97" customWidth="1"/>
    <col min="14088" max="14088" width="9" style="97"/>
    <col min="14089" max="14089" width="10.5833333333333" style="97" customWidth="1"/>
    <col min="14090" max="14336" width="9" style="97"/>
    <col min="14337" max="14337" width="28.5" style="97" customWidth="1"/>
    <col min="14338" max="14338" width="4.75" style="97" customWidth="1"/>
    <col min="14339" max="14339" width="16.75" style="97" customWidth="1"/>
    <col min="14340" max="14340" width="9" style="97" hidden="1" customWidth="1"/>
    <col min="14341" max="14343" width="16.75" style="97" customWidth="1"/>
    <col min="14344" max="14344" width="9" style="97"/>
    <col min="14345" max="14345" width="10.5833333333333" style="97" customWidth="1"/>
    <col min="14346" max="14592" width="9" style="97"/>
    <col min="14593" max="14593" width="28.5" style="97" customWidth="1"/>
    <col min="14594" max="14594" width="4.75" style="97" customWidth="1"/>
    <col min="14595" max="14595" width="16.75" style="97" customWidth="1"/>
    <col min="14596" max="14596" width="9" style="97" hidden="1" customWidth="1"/>
    <col min="14597" max="14599" width="16.75" style="97" customWidth="1"/>
    <col min="14600" max="14600" width="9" style="97"/>
    <col min="14601" max="14601" width="10.5833333333333" style="97" customWidth="1"/>
    <col min="14602" max="14848" width="9" style="97"/>
    <col min="14849" max="14849" width="28.5" style="97" customWidth="1"/>
    <col min="14850" max="14850" width="4.75" style="97" customWidth="1"/>
    <col min="14851" max="14851" width="16.75" style="97" customWidth="1"/>
    <col min="14852" max="14852" width="9" style="97" hidden="1" customWidth="1"/>
    <col min="14853" max="14855" width="16.75" style="97" customWidth="1"/>
    <col min="14856" max="14856" width="9" style="97"/>
    <col min="14857" max="14857" width="10.5833333333333" style="97" customWidth="1"/>
    <col min="14858" max="15104" width="9" style="97"/>
    <col min="15105" max="15105" width="28.5" style="97" customWidth="1"/>
    <col min="15106" max="15106" width="4.75" style="97" customWidth="1"/>
    <col min="15107" max="15107" width="16.75" style="97" customWidth="1"/>
    <col min="15108" max="15108" width="9" style="97" hidden="1" customWidth="1"/>
    <col min="15109" max="15111" width="16.75" style="97" customWidth="1"/>
    <col min="15112" max="15112" width="9" style="97"/>
    <col min="15113" max="15113" width="10.5833333333333" style="97" customWidth="1"/>
    <col min="15114" max="15360" width="9" style="97"/>
    <col min="15361" max="15361" width="28.5" style="97" customWidth="1"/>
    <col min="15362" max="15362" width="4.75" style="97" customWidth="1"/>
    <col min="15363" max="15363" width="16.75" style="97" customWidth="1"/>
    <col min="15364" max="15364" width="9" style="97" hidden="1" customWidth="1"/>
    <col min="15365" max="15367" width="16.75" style="97" customWidth="1"/>
    <col min="15368" max="15368" width="9" style="97"/>
    <col min="15369" max="15369" width="10.5833333333333" style="97" customWidth="1"/>
    <col min="15370" max="15616" width="9" style="97"/>
    <col min="15617" max="15617" width="28.5" style="97" customWidth="1"/>
    <col min="15618" max="15618" width="4.75" style="97" customWidth="1"/>
    <col min="15619" max="15619" width="16.75" style="97" customWidth="1"/>
    <col min="15620" max="15620" width="9" style="97" hidden="1" customWidth="1"/>
    <col min="15621" max="15623" width="16.75" style="97" customWidth="1"/>
    <col min="15624" max="15624" width="9" style="97"/>
    <col min="15625" max="15625" width="10.5833333333333" style="97" customWidth="1"/>
    <col min="15626" max="15872" width="9" style="97"/>
    <col min="15873" max="15873" width="28.5" style="97" customWidth="1"/>
    <col min="15874" max="15874" width="4.75" style="97" customWidth="1"/>
    <col min="15875" max="15875" width="16.75" style="97" customWidth="1"/>
    <col min="15876" max="15876" width="9" style="97" hidden="1" customWidth="1"/>
    <col min="15877" max="15879" width="16.75" style="97" customWidth="1"/>
    <col min="15880" max="15880" width="9" style="97"/>
    <col min="15881" max="15881" width="10.5833333333333" style="97" customWidth="1"/>
    <col min="15882" max="16128" width="9" style="97"/>
    <col min="16129" max="16129" width="28.5" style="97" customWidth="1"/>
    <col min="16130" max="16130" width="4.75" style="97" customWidth="1"/>
    <col min="16131" max="16131" width="16.75" style="97" customWidth="1"/>
    <col min="16132" max="16132" width="9" style="97" hidden="1" customWidth="1"/>
    <col min="16133" max="16135" width="16.75" style="97" customWidth="1"/>
    <col min="16136" max="16136" width="9" style="97"/>
    <col min="16137" max="16137" width="10.5833333333333" style="97" customWidth="1"/>
    <col min="16138" max="16384" width="9" style="97"/>
  </cols>
  <sheetData>
    <row r="1" s="92" customFormat="1" ht="30" customHeight="1" spans="1:18">
      <c r="A1" s="19" t="s">
        <v>0</v>
      </c>
      <c r="B1" s="19"/>
      <c r="C1" s="19"/>
      <c r="D1" s="19"/>
      <c r="E1" s="19"/>
      <c r="F1" s="19"/>
      <c r="G1" s="19"/>
      <c r="H1" s="20"/>
      <c r="I1" s="115"/>
      <c r="J1" s="20"/>
      <c r="K1" s="116"/>
      <c r="L1" s="116"/>
      <c r="M1" s="116"/>
      <c r="N1" s="117"/>
      <c r="O1" s="117"/>
      <c r="P1" s="117"/>
      <c r="Q1" s="117"/>
      <c r="R1" s="123"/>
    </row>
    <row r="2" s="93" customFormat="1" ht="30" customHeight="1" spans="1:18">
      <c r="A2" s="99" t="str">
        <f>评估明细表!A2</f>
        <v>评估基准日：2020年2月21日</v>
      </c>
      <c r="B2" s="100"/>
      <c r="C2" s="100"/>
      <c r="D2" s="100"/>
      <c r="E2" s="100"/>
      <c r="F2" s="100"/>
      <c r="G2" s="100"/>
      <c r="H2" s="101"/>
      <c r="I2" s="118"/>
      <c r="J2" s="118"/>
      <c r="K2" s="118"/>
      <c r="L2" s="118"/>
      <c r="M2" s="118"/>
      <c r="N2" s="118"/>
      <c r="O2" s="118"/>
      <c r="P2" s="118"/>
      <c r="Q2" s="118"/>
      <c r="R2" s="124"/>
    </row>
    <row r="3" s="94" customFormat="1" ht="30" customHeight="1" spans="1:18">
      <c r="A3" s="102" t="str">
        <f>评估明细表!A3</f>
        <v>产权持有人：贵阳高科科技置业发展有限公司</v>
      </c>
      <c r="B3" s="103"/>
      <c r="C3" s="103"/>
      <c r="D3" s="103"/>
      <c r="E3" s="103"/>
      <c r="F3" s="103"/>
      <c r="G3" s="104" t="s">
        <v>1</v>
      </c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</row>
    <row r="4" s="93" customFormat="1" ht="18.75" customHeight="1" spans="1:18">
      <c r="A4" s="105" t="s">
        <v>2</v>
      </c>
      <c r="B4" s="105"/>
      <c r="C4" s="105" t="s">
        <v>3</v>
      </c>
      <c r="D4" s="105" t="s">
        <v>4</v>
      </c>
      <c r="E4" s="105" t="s">
        <v>5</v>
      </c>
      <c r="F4" s="105" t="s">
        <v>6</v>
      </c>
      <c r="G4" s="106" t="s">
        <v>7</v>
      </c>
      <c r="H4" s="101"/>
      <c r="I4" s="118"/>
      <c r="J4" s="118"/>
      <c r="K4" s="118"/>
      <c r="L4" s="118"/>
      <c r="M4" s="118"/>
      <c r="N4" s="118"/>
      <c r="O4" s="118"/>
      <c r="P4" s="118"/>
      <c r="Q4" s="118"/>
      <c r="R4" s="124"/>
    </row>
    <row r="5" s="95" customFormat="1" ht="18.75" customHeight="1" spans="1:18">
      <c r="A5" s="105"/>
      <c r="B5" s="105"/>
      <c r="C5" s="107" t="s">
        <v>8</v>
      </c>
      <c r="D5" s="107" t="s">
        <v>9</v>
      </c>
      <c r="E5" s="107" t="s">
        <v>9</v>
      </c>
      <c r="F5" s="107" t="s">
        <v>10</v>
      </c>
      <c r="G5" s="107" t="s">
        <v>11</v>
      </c>
      <c r="H5" s="101"/>
      <c r="I5" s="119"/>
      <c r="J5" s="120"/>
      <c r="K5" s="120"/>
      <c r="L5" s="120"/>
      <c r="M5" s="120"/>
      <c r="N5" s="120"/>
      <c r="O5" s="120"/>
      <c r="P5" s="120"/>
      <c r="Q5" s="120"/>
      <c r="R5" s="124"/>
    </row>
    <row r="6" s="95" customFormat="1" ht="30" customHeight="1" spans="1:18">
      <c r="A6" s="108" t="s">
        <v>12</v>
      </c>
      <c r="B6" s="109">
        <v>1</v>
      </c>
      <c r="C6" s="110">
        <f>评估明细表!J6/10000</f>
        <v>1535.761038</v>
      </c>
      <c r="D6" s="110" t="e">
        <v>#REF!</v>
      </c>
      <c r="E6" s="110">
        <f>评估明细表!N6/10000</f>
        <v>302.208451110151</v>
      </c>
      <c r="F6" s="110">
        <f>E6-C6</f>
        <v>-1233.55258688985</v>
      </c>
      <c r="G6" s="111">
        <f>F6/C6*100</f>
        <v>-80.3219092272511</v>
      </c>
      <c r="H6" s="101"/>
      <c r="I6" s="121"/>
      <c r="J6" s="120"/>
      <c r="K6" s="120"/>
      <c r="L6" s="120"/>
      <c r="M6" s="120"/>
      <c r="N6" s="120"/>
      <c r="O6" s="120"/>
      <c r="P6" s="120"/>
      <c r="Q6" s="120"/>
      <c r="R6" s="124"/>
    </row>
    <row r="7" s="95" customFormat="1" ht="30" customHeight="1" spans="1:18">
      <c r="A7" s="112" t="s">
        <v>13</v>
      </c>
      <c r="B7" s="109">
        <v>2</v>
      </c>
      <c r="C7" s="110">
        <f>C6</f>
        <v>1535.761038</v>
      </c>
      <c r="D7" s="110" t="e">
        <v>#REF!</v>
      </c>
      <c r="E7" s="110">
        <f>E6</f>
        <v>302.208451110151</v>
      </c>
      <c r="F7" s="110">
        <f>F6</f>
        <v>-1233.55258688985</v>
      </c>
      <c r="G7" s="111">
        <f>G6</f>
        <v>-80.3219092272511</v>
      </c>
      <c r="H7" s="101"/>
      <c r="I7" s="121"/>
      <c r="J7" s="120"/>
      <c r="K7" s="120"/>
      <c r="L7" s="120"/>
      <c r="M7" s="120"/>
      <c r="N7" s="120"/>
      <c r="O7" s="120"/>
      <c r="P7" s="120"/>
      <c r="Q7" s="120"/>
      <c r="R7" s="124"/>
    </row>
    <row r="8" s="96" customFormat="1" ht="30" customHeight="1" spans="1:18">
      <c r="A8" s="102" t="s">
        <v>14</v>
      </c>
      <c r="B8" s="113"/>
      <c r="C8" s="113"/>
      <c r="D8" s="113"/>
      <c r="E8" s="102"/>
      <c r="F8" s="113"/>
      <c r="G8" s="113"/>
      <c r="H8" s="114"/>
      <c r="I8" s="122">
        <v>3022100</v>
      </c>
      <c r="J8" s="114"/>
      <c r="K8" s="114"/>
      <c r="L8" s="114"/>
      <c r="M8" s="114"/>
      <c r="N8" s="114"/>
      <c r="O8" s="114"/>
      <c r="P8" s="114"/>
      <c r="Q8" s="114"/>
      <c r="R8" s="114"/>
    </row>
    <row r="9" s="95" customFormat="1" ht="12.75" spans="1:18">
      <c r="A9" s="101"/>
      <c r="B9" s="101"/>
      <c r="C9" s="101"/>
      <c r="D9" s="101"/>
      <c r="E9" s="101"/>
      <c r="F9" s="101"/>
      <c r="G9" s="101"/>
      <c r="H9" s="101"/>
      <c r="I9" s="120"/>
      <c r="J9" s="120"/>
      <c r="K9" s="120"/>
      <c r="L9" s="120"/>
      <c r="M9" s="120"/>
      <c r="N9" s="120"/>
      <c r="O9" s="120"/>
      <c r="P9" s="120"/>
      <c r="Q9" s="120"/>
      <c r="R9" s="124"/>
    </row>
    <row r="10" s="95" customFormat="1" ht="12.75" spans="1:18">
      <c r="A10" s="114"/>
      <c r="B10" s="114"/>
      <c r="C10" s="114"/>
      <c r="D10" s="114"/>
      <c r="E10" s="114"/>
      <c r="F10" s="114"/>
      <c r="G10" s="114"/>
      <c r="H10" s="114"/>
      <c r="I10" s="120"/>
      <c r="J10" s="120"/>
      <c r="K10" s="120"/>
      <c r="L10" s="120"/>
      <c r="M10" s="120"/>
      <c r="N10" s="120"/>
      <c r="O10" s="120"/>
      <c r="P10" s="120"/>
      <c r="Q10" s="120"/>
      <c r="R10" s="124"/>
    </row>
    <row r="11" s="95" customFormat="1" ht="12.75" spans="1:18">
      <c r="A11" s="114"/>
      <c r="B11" s="114"/>
      <c r="C11" s="114"/>
      <c r="D11" s="114"/>
      <c r="E11" s="114"/>
      <c r="F11" s="114"/>
      <c r="G11" s="114"/>
      <c r="H11" s="114"/>
      <c r="I11" s="120"/>
      <c r="J11" s="120"/>
      <c r="K11" s="120"/>
      <c r="L11" s="120"/>
      <c r="M11" s="120"/>
      <c r="N11" s="120"/>
      <c r="O11" s="120"/>
      <c r="P11" s="120"/>
      <c r="Q11" s="120"/>
      <c r="R11" s="124"/>
    </row>
    <row r="12" s="95" customFormat="1" ht="12.75" spans="1:18">
      <c r="A12" s="114"/>
      <c r="B12" s="114"/>
      <c r="C12" s="114"/>
      <c r="D12" s="114"/>
      <c r="E12" s="114"/>
      <c r="F12" s="114"/>
      <c r="G12" s="114"/>
      <c r="H12" s="114"/>
      <c r="I12" s="120"/>
      <c r="J12" s="120"/>
      <c r="K12" s="120"/>
      <c r="L12" s="120"/>
      <c r="M12" s="120"/>
      <c r="N12" s="120"/>
      <c r="O12" s="120"/>
      <c r="P12" s="120"/>
      <c r="Q12" s="120"/>
      <c r="R12" s="124"/>
    </row>
    <row r="13" s="95" customFormat="1" ht="12.75" spans="1:18">
      <c r="A13" s="114"/>
      <c r="B13" s="114"/>
      <c r="C13" s="114"/>
      <c r="D13" s="114"/>
      <c r="E13" s="114"/>
      <c r="F13" s="114"/>
      <c r="G13" s="114"/>
      <c r="H13" s="114"/>
      <c r="I13" s="120"/>
      <c r="J13" s="120"/>
      <c r="K13" s="120"/>
      <c r="L13" s="120"/>
      <c r="M13" s="120"/>
      <c r="N13" s="120"/>
      <c r="O13" s="120"/>
      <c r="P13" s="120"/>
      <c r="Q13" s="120"/>
      <c r="R13" s="124"/>
    </row>
    <row r="14" s="95" customFormat="1" ht="12.75" spans="1:18">
      <c r="A14" s="114"/>
      <c r="B14" s="114"/>
      <c r="C14" s="114"/>
      <c r="D14" s="114"/>
      <c r="E14" s="114"/>
      <c r="F14" s="114"/>
      <c r="G14" s="114"/>
      <c r="H14" s="114"/>
      <c r="I14" s="120"/>
      <c r="J14" s="120"/>
      <c r="K14" s="120"/>
      <c r="L14" s="120"/>
      <c r="M14" s="120"/>
      <c r="N14" s="120"/>
      <c r="O14" s="120"/>
      <c r="P14" s="120"/>
      <c r="Q14" s="120"/>
      <c r="R14" s="124"/>
    </row>
    <row r="15" s="95" customFormat="1" ht="12.75" spans="1:18">
      <c r="A15" s="114"/>
      <c r="B15" s="114"/>
      <c r="C15" s="114"/>
      <c r="D15" s="114"/>
      <c r="E15" s="114"/>
      <c r="F15" s="114"/>
      <c r="G15" s="114"/>
      <c r="H15" s="114"/>
      <c r="I15" s="120"/>
      <c r="J15" s="120"/>
      <c r="K15" s="120"/>
      <c r="L15" s="120"/>
      <c r="M15" s="120"/>
      <c r="N15" s="120"/>
      <c r="O15" s="120"/>
      <c r="P15" s="120"/>
      <c r="Q15" s="120"/>
      <c r="R15" s="124"/>
    </row>
    <row r="16" s="95" customFormat="1" ht="12.75" spans="18:18">
      <c r="R16" s="124"/>
    </row>
    <row r="17" s="95" customFormat="1" ht="12.75" spans="18:18">
      <c r="R17" s="124"/>
    </row>
    <row r="18" s="95" customFormat="1" ht="12.75" spans="18:18">
      <c r="R18" s="124"/>
    </row>
    <row r="19" s="95" customFormat="1" ht="12.75" spans="18:18">
      <c r="R19" s="124"/>
    </row>
    <row r="20" s="95" customFormat="1" ht="12.75" spans="18:18">
      <c r="R20" s="124"/>
    </row>
    <row r="21" s="95" customFormat="1" ht="12.75" spans="18:18">
      <c r="R21" s="124"/>
    </row>
    <row r="22" s="95" customFormat="1" ht="12.75" spans="18:18">
      <c r="R22" s="124"/>
    </row>
    <row r="23" s="95" customFormat="1" ht="12.75" spans="18:18">
      <c r="R23" s="124"/>
    </row>
    <row r="24" s="95" customFormat="1" ht="12.75" spans="18:18">
      <c r="R24" s="124"/>
    </row>
    <row r="25" s="95" customFormat="1" ht="12.75" spans="18:18">
      <c r="R25" s="124"/>
    </row>
    <row r="26" s="95" customFormat="1" ht="12.75" spans="18:18">
      <c r="R26" s="124"/>
    </row>
    <row r="27" s="95" customFormat="1" ht="12.75" spans="18:18">
      <c r="R27" s="124"/>
    </row>
    <row r="28" s="95" customFormat="1" ht="12.75" spans="18:18">
      <c r="R28" s="124"/>
    </row>
    <row r="29" s="95" customFormat="1" ht="12.75" spans="18:18">
      <c r="R29" s="124"/>
    </row>
    <row r="30" s="95" customFormat="1" ht="12.75" spans="18:18">
      <c r="R30" s="124"/>
    </row>
    <row r="31" s="95" customFormat="1" ht="12.75" spans="18:18">
      <c r="R31" s="124"/>
    </row>
    <row r="32" s="95" customFormat="1" ht="12.75" spans="18:18">
      <c r="R32" s="124"/>
    </row>
    <row r="33" s="95" customFormat="1" ht="12.75" spans="18:18">
      <c r="R33" s="124"/>
    </row>
    <row r="34" s="95" customFormat="1" ht="12.75" spans="18:18">
      <c r="R34" s="124"/>
    </row>
    <row r="35" s="95" customFormat="1" ht="12.75" spans="18:18">
      <c r="R35" s="124"/>
    </row>
    <row r="36" s="95" customFormat="1" ht="12.75" spans="18:18">
      <c r="R36" s="124"/>
    </row>
    <row r="37" s="95" customFormat="1" ht="12.75" spans="18:18">
      <c r="R37" s="124"/>
    </row>
    <row r="38" s="95" customFormat="1" ht="12.75" spans="18:18">
      <c r="R38" s="124"/>
    </row>
    <row r="39" s="95" customFormat="1" ht="12.75" spans="18:18">
      <c r="R39" s="124"/>
    </row>
    <row r="40" s="95" customFormat="1" ht="12.75" spans="18:18">
      <c r="R40" s="124"/>
    </row>
    <row r="41" s="95" customFormat="1" ht="12.75" spans="18:18">
      <c r="R41" s="124"/>
    </row>
    <row r="42" s="95" customFormat="1" ht="12.75" spans="18:18">
      <c r="R42" s="124"/>
    </row>
    <row r="43" s="95" customFormat="1" ht="12.75" spans="18:18">
      <c r="R43" s="124"/>
    </row>
    <row r="44" s="95" customFormat="1" ht="12.75" spans="18:18">
      <c r="R44" s="124"/>
    </row>
    <row r="45" s="95" customFormat="1" ht="12.75" spans="18:18">
      <c r="R45" s="124"/>
    </row>
    <row r="46" s="95" customFormat="1" ht="12.75" spans="18:18">
      <c r="R46" s="124"/>
    </row>
    <row r="47" s="95" customFormat="1" ht="12.75" spans="18:18">
      <c r="R47" s="124"/>
    </row>
    <row r="48" s="95" customFormat="1" ht="12.75" spans="18:18">
      <c r="R48" s="124"/>
    </row>
    <row r="49" s="95" customFormat="1" ht="12.75" spans="18:18">
      <c r="R49" s="124"/>
    </row>
    <row r="50" s="95" customFormat="1" ht="12.75" spans="18:18">
      <c r="R50" s="124"/>
    </row>
    <row r="51" s="95" customFormat="1" ht="12.75" spans="18:18">
      <c r="R51" s="124"/>
    </row>
    <row r="52" s="95" customFormat="1" ht="12.75" spans="18:18">
      <c r="R52" s="124"/>
    </row>
    <row r="53" s="95" customFormat="1" ht="12.75" spans="18:18">
      <c r="R53" s="124"/>
    </row>
    <row r="54" s="95" customFormat="1" ht="12.75" spans="18:18">
      <c r="R54" s="124"/>
    </row>
    <row r="55" s="95" customFormat="1" ht="12.75" spans="18:18">
      <c r="R55" s="124"/>
    </row>
    <row r="56" s="95" customFormat="1" ht="12.75" spans="18:18">
      <c r="R56" s="124"/>
    </row>
    <row r="57" s="95" customFormat="1" ht="12.75" spans="18:18">
      <c r="R57" s="124"/>
    </row>
    <row r="58" s="95" customFormat="1" ht="12.75" spans="18:18">
      <c r="R58" s="124"/>
    </row>
    <row r="59" s="95" customFormat="1" ht="12.75" spans="18:18">
      <c r="R59" s="124"/>
    </row>
    <row r="60" s="95" customFormat="1" ht="12.75" spans="18:18">
      <c r="R60" s="124"/>
    </row>
    <row r="61" s="95" customFormat="1" ht="12.75" spans="18:18">
      <c r="R61" s="124"/>
    </row>
    <row r="62" s="95" customFormat="1" ht="12.75" spans="18:18">
      <c r="R62" s="124"/>
    </row>
    <row r="63" s="95" customFormat="1" ht="12.75" spans="18:18">
      <c r="R63" s="124"/>
    </row>
    <row r="64" s="95" customFormat="1" ht="12.75" spans="18:18">
      <c r="R64" s="124"/>
    </row>
    <row r="65" s="95" customFormat="1" ht="12.75" spans="18:18">
      <c r="R65" s="124"/>
    </row>
    <row r="66" s="95" customFormat="1" ht="12.75" spans="18:18">
      <c r="R66" s="124"/>
    </row>
    <row r="67" s="95" customFormat="1" ht="12.75" spans="18:18">
      <c r="R67" s="124"/>
    </row>
    <row r="68" s="95" customFormat="1" ht="12.75" spans="18:18">
      <c r="R68" s="124"/>
    </row>
    <row r="69" s="95" customFormat="1" ht="12.75" spans="18:18">
      <c r="R69" s="124"/>
    </row>
    <row r="70" s="95" customFormat="1" ht="12.75" spans="18:18">
      <c r="R70" s="124"/>
    </row>
    <row r="71" s="95" customFormat="1" ht="12.75" spans="18:18">
      <c r="R71" s="124"/>
    </row>
    <row r="72" s="95" customFormat="1" ht="12.75" spans="18:18">
      <c r="R72" s="124"/>
    </row>
    <row r="73" s="95" customFormat="1" ht="12.75" spans="18:18">
      <c r="R73" s="124"/>
    </row>
    <row r="74" s="95" customFormat="1" ht="12.75" spans="18:18">
      <c r="R74" s="124"/>
    </row>
    <row r="75" s="95" customFormat="1" ht="12.75" spans="18:18">
      <c r="R75" s="124"/>
    </row>
    <row r="76" s="95" customFormat="1" ht="12.75" spans="18:18">
      <c r="R76" s="124"/>
    </row>
    <row r="77" s="95" customFormat="1" ht="12.75" spans="18:18">
      <c r="R77" s="124"/>
    </row>
    <row r="78" s="95" customFormat="1" ht="12.75" spans="18:18">
      <c r="R78" s="124"/>
    </row>
    <row r="79" s="95" customFormat="1" ht="12.75" spans="18:18">
      <c r="R79" s="124"/>
    </row>
    <row r="80" s="95" customFormat="1" ht="12.75" spans="18:18">
      <c r="R80" s="124"/>
    </row>
    <row r="81" s="95" customFormat="1" ht="12.75" spans="18:18">
      <c r="R81" s="124"/>
    </row>
    <row r="82" s="95" customFormat="1" ht="12.75" spans="18:18">
      <c r="R82" s="124"/>
    </row>
    <row r="83" s="95" customFormat="1" ht="12.75" spans="18:18">
      <c r="R83" s="124"/>
    </row>
    <row r="84" s="95" customFormat="1" ht="12.75" spans="18:18">
      <c r="R84" s="124"/>
    </row>
    <row r="85" s="95" customFormat="1" ht="12.75" spans="18:18">
      <c r="R85" s="124"/>
    </row>
    <row r="86" s="95" customFormat="1" ht="12.75" spans="18:18">
      <c r="R86" s="124"/>
    </row>
    <row r="87" s="95" customFormat="1" ht="12.75" spans="18:18">
      <c r="R87" s="124"/>
    </row>
    <row r="88" s="95" customFormat="1" ht="12.75" spans="18:18">
      <c r="R88" s="124"/>
    </row>
    <row r="89" s="95" customFormat="1" ht="12.75" spans="18:18">
      <c r="R89" s="124"/>
    </row>
    <row r="90" s="95" customFormat="1" ht="12.75" spans="18:18">
      <c r="R90" s="124"/>
    </row>
    <row r="91" s="95" customFormat="1" ht="12.75" spans="18:18">
      <c r="R91" s="124"/>
    </row>
    <row r="92" s="95" customFormat="1" ht="12.75" spans="18:18">
      <c r="R92" s="124"/>
    </row>
    <row r="93" s="95" customFormat="1" ht="12.75" spans="18:18">
      <c r="R93" s="124"/>
    </row>
    <row r="94" s="95" customFormat="1" ht="12.75" spans="18:18">
      <c r="R94" s="124"/>
    </row>
    <row r="95" s="95" customFormat="1" ht="12.75" spans="18:18">
      <c r="R95" s="124"/>
    </row>
    <row r="96" s="95" customFormat="1" ht="12.75" spans="18:18">
      <c r="R96" s="124"/>
    </row>
    <row r="97" s="95" customFormat="1" ht="12.75" spans="18:18">
      <c r="R97" s="124"/>
    </row>
    <row r="98" s="95" customFormat="1" ht="12.75" spans="18:18">
      <c r="R98" s="124"/>
    </row>
    <row r="99" s="95" customFormat="1" ht="12.75" spans="18:18">
      <c r="R99" s="124"/>
    </row>
    <row r="100" s="95" customFormat="1" ht="12.75" spans="18:18">
      <c r="R100" s="124"/>
    </row>
    <row r="101" s="95" customFormat="1" ht="12.75" spans="18:18">
      <c r="R101" s="124"/>
    </row>
    <row r="102" s="95" customFormat="1" ht="12.75" spans="18:18">
      <c r="R102" s="124"/>
    </row>
    <row r="103" s="95" customFormat="1" ht="12.75" spans="18:18">
      <c r="R103" s="124"/>
    </row>
    <row r="104" s="95" customFormat="1" ht="12.75" spans="18:18">
      <c r="R104" s="124"/>
    </row>
    <row r="105" s="95" customFormat="1" ht="12.75" spans="18:18">
      <c r="R105" s="124"/>
    </row>
    <row r="106" s="95" customFormat="1" ht="12.75" spans="18:18">
      <c r="R106" s="124"/>
    </row>
    <row r="107" s="95" customFormat="1" ht="12.75" spans="18:18">
      <c r="R107" s="124"/>
    </row>
    <row r="108" s="95" customFormat="1" ht="12.75" spans="18:18">
      <c r="R108" s="124"/>
    </row>
    <row r="109" s="95" customFormat="1" ht="12.75" spans="18:18">
      <c r="R109" s="124"/>
    </row>
    <row r="110" s="95" customFormat="1" ht="12.75" spans="18:18">
      <c r="R110" s="124"/>
    </row>
    <row r="111" s="95" customFormat="1" ht="12.75" spans="18:18">
      <c r="R111" s="124"/>
    </row>
    <row r="112" s="95" customFormat="1" ht="12.75" spans="18:18">
      <c r="R112" s="124"/>
    </row>
    <row r="113" s="95" customFormat="1" ht="12.75" spans="18:18">
      <c r="R113" s="124"/>
    </row>
    <row r="114" s="95" customFormat="1" ht="12.75" spans="18:18">
      <c r="R114" s="124"/>
    </row>
    <row r="115" s="95" customFormat="1" ht="12.75" spans="18:18">
      <c r="R115" s="124"/>
    </row>
    <row r="116" s="95" customFormat="1" ht="12.75" spans="18:18">
      <c r="R116" s="124"/>
    </row>
    <row r="117" s="95" customFormat="1" ht="12.75" spans="18:18">
      <c r="R117" s="124"/>
    </row>
    <row r="118" s="95" customFormat="1" ht="12.75" spans="18:18">
      <c r="R118" s="124"/>
    </row>
    <row r="119" s="95" customFormat="1" ht="12.75" spans="18:18">
      <c r="R119" s="124"/>
    </row>
    <row r="120" s="95" customFormat="1" ht="12.75" spans="18:18">
      <c r="R120" s="124"/>
    </row>
    <row r="121" s="95" customFormat="1" ht="12.75" spans="18:18">
      <c r="R121" s="124"/>
    </row>
    <row r="122" s="95" customFormat="1" ht="12.75" spans="18:18">
      <c r="R122" s="124"/>
    </row>
    <row r="123" s="95" customFormat="1" ht="12.75" spans="18:18">
      <c r="R123" s="124"/>
    </row>
    <row r="124" s="95" customFormat="1" ht="12.75" spans="18:18">
      <c r="R124" s="124"/>
    </row>
    <row r="125" s="95" customFormat="1" ht="12.75" spans="18:18">
      <c r="R125" s="124"/>
    </row>
    <row r="126" s="95" customFormat="1" ht="12.75" spans="18:18">
      <c r="R126" s="124"/>
    </row>
    <row r="127" s="95" customFormat="1" ht="12.75" spans="18:18">
      <c r="R127" s="124"/>
    </row>
    <row r="128" s="95" customFormat="1" ht="12.75" spans="18:18">
      <c r="R128" s="124"/>
    </row>
    <row r="129" s="95" customFormat="1" ht="12.75" spans="18:18">
      <c r="R129" s="124"/>
    </row>
    <row r="130" s="95" customFormat="1" ht="12.75" spans="18:18">
      <c r="R130" s="124"/>
    </row>
    <row r="131" s="95" customFormat="1" ht="12.75" spans="18:18">
      <c r="R131" s="124"/>
    </row>
    <row r="132" s="95" customFormat="1" ht="12.75" spans="18:18">
      <c r="R132" s="124"/>
    </row>
    <row r="133" s="95" customFormat="1" ht="12.75" spans="18:18">
      <c r="R133" s="124"/>
    </row>
    <row r="134" s="95" customFormat="1" ht="12.75" spans="18:18">
      <c r="R134" s="124"/>
    </row>
    <row r="135" s="95" customFormat="1" ht="12.75" spans="18:18">
      <c r="R135" s="124"/>
    </row>
    <row r="136" s="95" customFormat="1" ht="12.75" spans="18:18">
      <c r="R136" s="124"/>
    </row>
    <row r="137" s="95" customFormat="1" ht="12.75" spans="18:18">
      <c r="R137" s="124"/>
    </row>
    <row r="138" s="95" customFormat="1" ht="12.75" spans="18:18">
      <c r="R138" s="124"/>
    </row>
    <row r="139" s="95" customFormat="1" ht="12.75" spans="18:18">
      <c r="R139" s="124"/>
    </row>
    <row r="140" s="95" customFormat="1" ht="12.75" spans="18:18">
      <c r="R140" s="124"/>
    </row>
    <row r="141" s="95" customFormat="1" ht="12.75" spans="18:18">
      <c r="R141" s="124"/>
    </row>
    <row r="142" s="95" customFormat="1" ht="12.75" spans="18:18">
      <c r="R142" s="124"/>
    </row>
    <row r="143" s="95" customFormat="1" ht="12.75" spans="18:18">
      <c r="R143" s="124"/>
    </row>
    <row r="144" s="95" customFormat="1" ht="12.75" spans="18:18">
      <c r="R144" s="124"/>
    </row>
    <row r="145" s="95" customFormat="1" ht="12.75" spans="18:18">
      <c r="R145" s="124"/>
    </row>
    <row r="146" s="95" customFormat="1" ht="12.75" spans="18:18">
      <c r="R146" s="124"/>
    </row>
    <row r="147" s="95" customFormat="1" ht="12.75" spans="18:18">
      <c r="R147" s="124"/>
    </row>
    <row r="148" s="95" customFormat="1" ht="12.75" spans="18:18">
      <c r="R148" s="124"/>
    </row>
    <row r="149" s="95" customFormat="1" ht="12.75" spans="18:18">
      <c r="R149" s="124"/>
    </row>
    <row r="150" s="95" customFormat="1" ht="12.75" spans="18:18">
      <c r="R150" s="124"/>
    </row>
    <row r="151" s="95" customFormat="1" ht="12.75" spans="18:18">
      <c r="R151" s="124"/>
    </row>
    <row r="152" s="95" customFormat="1" ht="12.75" spans="18:18">
      <c r="R152" s="124"/>
    </row>
    <row r="153" s="95" customFormat="1" ht="12.75" spans="18:18">
      <c r="R153" s="124"/>
    </row>
    <row r="154" s="95" customFormat="1" ht="12.75" spans="18:18">
      <c r="R154" s="124"/>
    </row>
    <row r="155" s="95" customFormat="1" ht="12.75" spans="18:18">
      <c r="R155" s="124"/>
    </row>
    <row r="156" s="95" customFormat="1" ht="12.75" spans="18:18">
      <c r="R156" s="124"/>
    </row>
    <row r="157" s="95" customFormat="1" ht="12.75" spans="18:18">
      <c r="R157" s="124"/>
    </row>
    <row r="158" s="95" customFormat="1" ht="12.75" spans="18:18">
      <c r="R158" s="124"/>
    </row>
    <row r="159" s="95" customFormat="1" ht="12.75" spans="18:18">
      <c r="R159" s="124"/>
    </row>
    <row r="160" s="95" customFormat="1" ht="12.75" spans="18:18">
      <c r="R160" s="124"/>
    </row>
    <row r="161" s="95" customFormat="1" ht="12.75" spans="18:18">
      <c r="R161" s="124"/>
    </row>
    <row r="162" s="95" customFormat="1" ht="12.75" spans="18:18">
      <c r="R162" s="124"/>
    </row>
    <row r="163" s="95" customFormat="1" ht="12.75" spans="18:18">
      <c r="R163" s="124"/>
    </row>
    <row r="164" s="95" customFormat="1" ht="12.75" spans="18:18">
      <c r="R164" s="124"/>
    </row>
    <row r="165" s="95" customFormat="1" ht="12.75" spans="18:18">
      <c r="R165" s="124"/>
    </row>
    <row r="166" s="95" customFormat="1" ht="12.75" spans="18:18">
      <c r="R166" s="124"/>
    </row>
    <row r="167" s="95" customFormat="1" ht="12.75" spans="18:18">
      <c r="R167" s="124"/>
    </row>
    <row r="168" s="95" customFormat="1" ht="12.75" spans="18:18">
      <c r="R168" s="124"/>
    </row>
    <row r="169" s="95" customFormat="1" ht="12.75" spans="18:18">
      <c r="R169" s="124"/>
    </row>
    <row r="170" s="95" customFormat="1" ht="12.75" spans="18:18">
      <c r="R170" s="124"/>
    </row>
    <row r="171" s="95" customFormat="1" ht="12.75" spans="18:18">
      <c r="R171" s="124"/>
    </row>
    <row r="172" s="95" customFormat="1" ht="12.75" spans="18:18">
      <c r="R172" s="124"/>
    </row>
    <row r="173" s="95" customFormat="1" ht="12.75" spans="18:18">
      <c r="R173" s="124"/>
    </row>
    <row r="174" s="95" customFormat="1" ht="12.75" spans="18:18">
      <c r="R174" s="124"/>
    </row>
    <row r="175" s="95" customFormat="1" ht="12.75" spans="18:18">
      <c r="R175" s="124"/>
    </row>
    <row r="176" s="95" customFormat="1" ht="12.75" spans="18:18">
      <c r="R176" s="124"/>
    </row>
    <row r="177" s="95" customFormat="1" ht="12.75" spans="18:18">
      <c r="R177" s="124"/>
    </row>
    <row r="178" s="95" customFormat="1" ht="12.75" spans="18:18">
      <c r="R178" s="124"/>
    </row>
    <row r="179" s="95" customFormat="1" ht="12.75" spans="18:18">
      <c r="R179" s="124"/>
    </row>
    <row r="180" s="95" customFormat="1" ht="12.75" spans="18:18">
      <c r="R180" s="124"/>
    </row>
    <row r="181" s="95" customFormat="1" ht="12.75" spans="18:18">
      <c r="R181" s="124"/>
    </row>
    <row r="182" s="95" customFormat="1" ht="12.75" spans="18:18">
      <c r="R182" s="124"/>
    </row>
    <row r="183" s="95" customFormat="1" ht="12.75" spans="18:18">
      <c r="R183" s="124"/>
    </row>
    <row r="184" s="95" customFormat="1" ht="12.75" spans="18:18">
      <c r="R184" s="124"/>
    </row>
    <row r="185" s="95" customFormat="1" ht="12.75" spans="18:18">
      <c r="R185" s="124"/>
    </row>
    <row r="186" s="95" customFormat="1" ht="12.75" spans="18:18">
      <c r="R186" s="124"/>
    </row>
    <row r="187" s="95" customFormat="1" ht="12.75" spans="18:18">
      <c r="R187" s="124"/>
    </row>
    <row r="188" s="95" customFormat="1" ht="12.75" spans="18:18">
      <c r="R188" s="124"/>
    </row>
    <row r="189" s="95" customFormat="1" ht="12.75" spans="18:18">
      <c r="R189" s="124"/>
    </row>
    <row r="190" s="95" customFormat="1" ht="12.75" spans="18:18">
      <c r="R190" s="124"/>
    </row>
    <row r="191" s="95" customFormat="1" ht="12.75" spans="18:18">
      <c r="R191" s="124"/>
    </row>
    <row r="192" s="95" customFormat="1" ht="12.75" spans="18:18">
      <c r="R192" s="124"/>
    </row>
    <row r="193" s="95" customFormat="1" ht="12.75" spans="18:18">
      <c r="R193" s="124"/>
    </row>
    <row r="194" s="95" customFormat="1" ht="12.75" spans="18:18">
      <c r="R194" s="124"/>
    </row>
    <row r="195" s="95" customFormat="1" ht="12.75" spans="18:18">
      <c r="R195" s="124"/>
    </row>
    <row r="196" s="95" customFormat="1" ht="12.75" spans="18:18">
      <c r="R196" s="124"/>
    </row>
    <row r="197" s="95" customFormat="1" ht="12.75" spans="18:18">
      <c r="R197" s="124"/>
    </row>
    <row r="198" s="95" customFormat="1" ht="12.75" spans="18:18">
      <c r="R198" s="124"/>
    </row>
    <row r="199" s="95" customFormat="1" ht="12.75" spans="18:18">
      <c r="R199" s="124"/>
    </row>
    <row r="200" s="95" customFormat="1" ht="12.75" spans="18:18">
      <c r="R200" s="124"/>
    </row>
    <row r="201" s="95" customFormat="1" ht="12.75" spans="18:18">
      <c r="R201" s="124"/>
    </row>
    <row r="202" s="95" customFormat="1" ht="12.75" spans="18:18">
      <c r="R202" s="124"/>
    </row>
    <row r="203" s="95" customFormat="1" ht="12.75" spans="18:18">
      <c r="R203" s="124"/>
    </row>
    <row r="204" s="95" customFormat="1" ht="12.75" spans="18:18">
      <c r="R204" s="124"/>
    </row>
    <row r="205" s="95" customFormat="1" ht="12.75" spans="18:18">
      <c r="R205" s="124"/>
    </row>
    <row r="206" s="95" customFormat="1" ht="12.75" spans="18:18">
      <c r="R206" s="124"/>
    </row>
    <row r="207" s="95" customFormat="1" ht="12.75" spans="18:18">
      <c r="R207" s="124"/>
    </row>
    <row r="208" s="95" customFormat="1" ht="12.75" spans="18:18">
      <c r="R208" s="124"/>
    </row>
    <row r="209" s="95" customFormat="1" ht="12.75" spans="18:18">
      <c r="R209" s="124"/>
    </row>
    <row r="210" s="95" customFormat="1" ht="12.75" spans="18:18">
      <c r="R210" s="124"/>
    </row>
    <row r="211" s="95" customFormat="1" ht="12.75" spans="18:18">
      <c r="R211" s="124"/>
    </row>
    <row r="212" s="95" customFormat="1" ht="12.75" spans="18:18">
      <c r="R212" s="124"/>
    </row>
    <row r="213" s="95" customFormat="1" ht="12.75" spans="18:18">
      <c r="R213" s="124"/>
    </row>
    <row r="214" s="95" customFormat="1" ht="12.75" spans="18:18">
      <c r="R214" s="124"/>
    </row>
    <row r="215" s="95" customFormat="1" ht="12.75" spans="18:18">
      <c r="R215" s="124"/>
    </row>
    <row r="216" s="95" customFormat="1" ht="12.75" spans="18:18">
      <c r="R216" s="124"/>
    </row>
    <row r="217" s="95" customFormat="1" ht="12.75" spans="18:18">
      <c r="R217" s="124"/>
    </row>
    <row r="218" s="95" customFormat="1" ht="12.75" spans="18:18">
      <c r="R218" s="124"/>
    </row>
    <row r="219" s="95" customFormat="1" ht="12.75" spans="18:18">
      <c r="R219" s="124"/>
    </row>
    <row r="220" s="95" customFormat="1" ht="12.75" spans="18:18">
      <c r="R220" s="124"/>
    </row>
    <row r="221" s="95" customFormat="1" ht="12.75" spans="18:18">
      <c r="R221" s="124"/>
    </row>
    <row r="222" s="95" customFormat="1" ht="12.75" spans="18:18">
      <c r="R222" s="124"/>
    </row>
    <row r="223" s="95" customFormat="1" ht="12.75" spans="18:18">
      <c r="R223" s="124"/>
    </row>
    <row r="224" s="95" customFormat="1" ht="12.75" spans="18:18">
      <c r="R224" s="124"/>
    </row>
    <row r="225" s="95" customFormat="1" ht="12.75" spans="18:18">
      <c r="R225" s="124"/>
    </row>
    <row r="226" s="95" customFormat="1" ht="12.75" spans="18:18">
      <c r="R226" s="124"/>
    </row>
    <row r="227" s="95" customFormat="1" ht="12.75" spans="18:18">
      <c r="R227" s="124"/>
    </row>
    <row r="228" s="95" customFormat="1" ht="12.75" spans="18:18">
      <c r="R228" s="124"/>
    </row>
    <row r="229" s="95" customFormat="1" ht="12.75" spans="18:18">
      <c r="R229" s="124"/>
    </row>
    <row r="230" s="95" customFormat="1" ht="12.75" spans="18:18">
      <c r="R230" s="124"/>
    </row>
    <row r="231" s="95" customFormat="1" ht="12.75" spans="18:18">
      <c r="R231" s="124"/>
    </row>
    <row r="232" s="95" customFormat="1" ht="12.75" spans="18:18">
      <c r="R232" s="124"/>
    </row>
    <row r="233" s="95" customFormat="1" ht="12.75" spans="18:18">
      <c r="R233" s="124"/>
    </row>
    <row r="234" s="95" customFormat="1" ht="12.75" spans="18:18">
      <c r="R234" s="124"/>
    </row>
    <row r="235" s="95" customFormat="1" ht="12.75" spans="18:18">
      <c r="R235" s="124"/>
    </row>
    <row r="236" s="95" customFormat="1" ht="12.75" spans="18:18">
      <c r="R236" s="124"/>
    </row>
    <row r="237" s="95" customFormat="1" ht="12.75" spans="18:18">
      <c r="R237" s="124"/>
    </row>
    <row r="238" s="95" customFormat="1" ht="12.75" spans="18:18">
      <c r="R238" s="124"/>
    </row>
    <row r="239" s="95" customFormat="1" ht="12.75" spans="18:18">
      <c r="R239" s="124"/>
    </row>
    <row r="240" s="95" customFormat="1" ht="12.75" spans="18:18">
      <c r="R240" s="124"/>
    </row>
    <row r="241" s="95" customFormat="1" ht="12.75" spans="18:18">
      <c r="R241" s="124"/>
    </row>
    <row r="242" s="95" customFormat="1" ht="12.75" spans="18:18">
      <c r="R242" s="124"/>
    </row>
    <row r="243" s="95" customFormat="1" ht="12.75" spans="18:18">
      <c r="R243" s="124"/>
    </row>
    <row r="244" s="95" customFormat="1" ht="12.75" spans="18:18">
      <c r="R244" s="124"/>
    </row>
    <row r="245" s="95" customFormat="1" ht="12.75" spans="18:18">
      <c r="R245" s="124"/>
    </row>
    <row r="246" s="95" customFormat="1" ht="12.75" spans="18:18">
      <c r="R246" s="124"/>
    </row>
    <row r="247" s="95" customFormat="1" ht="12.75" spans="18:18">
      <c r="R247" s="124"/>
    </row>
    <row r="248" s="95" customFormat="1" ht="12.75" spans="18:18">
      <c r="R248" s="124"/>
    </row>
    <row r="249" s="95" customFormat="1" ht="12.75" spans="18:18">
      <c r="R249" s="124"/>
    </row>
    <row r="250" s="95" customFormat="1" ht="12.75" spans="18:18">
      <c r="R250" s="124"/>
    </row>
    <row r="251" s="95" customFormat="1" ht="12.75" spans="18:18">
      <c r="R251" s="124"/>
    </row>
    <row r="252" s="95" customFormat="1" ht="12.75" spans="18:18">
      <c r="R252" s="124"/>
    </row>
    <row r="253" s="95" customFormat="1" ht="12.75" spans="18:18">
      <c r="R253" s="124"/>
    </row>
    <row r="254" s="95" customFormat="1" ht="12.75" spans="18:18">
      <c r="R254" s="124"/>
    </row>
    <row r="255" s="95" customFormat="1" ht="12.75" spans="18:18">
      <c r="R255" s="124"/>
    </row>
    <row r="256" s="95" customFormat="1" ht="12.75" spans="18:18">
      <c r="R256" s="124"/>
    </row>
    <row r="257" s="95" customFormat="1" ht="12.75" spans="18:18">
      <c r="R257" s="124"/>
    </row>
    <row r="258" s="95" customFormat="1" ht="12.75" spans="18:18">
      <c r="R258" s="124"/>
    </row>
    <row r="259" s="95" customFormat="1" ht="12.75" spans="18:18">
      <c r="R259" s="124"/>
    </row>
    <row r="260" s="95" customFormat="1" ht="12.75" spans="18:18">
      <c r="R260" s="124"/>
    </row>
    <row r="261" s="95" customFormat="1" ht="12.75" spans="18:18">
      <c r="R261" s="124"/>
    </row>
    <row r="262" s="95" customFormat="1" ht="12.75" spans="18:18">
      <c r="R262" s="124"/>
    </row>
    <row r="263" s="95" customFormat="1" ht="12.75" spans="18:18">
      <c r="R263" s="124"/>
    </row>
    <row r="264" s="95" customFormat="1" ht="12.75" spans="18:18">
      <c r="R264" s="124"/>
    </row>
    <row r="265" s="95" customFormat="1" ht="12.75" spans="18:18">
      <c r="R265" s="124"/>
    </row>
    <row r="266" s="95" customFormat="1" ht="12.75" spans="18:18">
      <c r="R266" s="124"/>
    </row>
    <row r="267" s="95" customFormat="1" ht="12.75" spans="18:18">
      <c r="R267" s="124"/>
    </row>
    <row r="268" s="95" customFormat="1" ht="12.75" spans="18:18">
      <c r="R268" s="124"/>
    </row>
    <row r="269" s="95" customFormat="1" ht="12.75" spans="18:18">
      <c r="R269" s="124"/>
    </row>
    <row r="270" s="95" customFormat="1" ht="12.75" spans="18:18">
      <c r="R270" s="124"/>
    </row>
    <row r="271" s="95" customFormat="1" ht="12.75" spans="18:18">
      <c r="R271" s="124"/>
    </row>
    <row r="272" s="95" customFormat="1" ht="12.75" spans="18:18">
      <c r="R272" s="124"/>
    </row>
    <row r="273" s="95" customFormat="1" ht="12.75" spans="18:18">
      <c r="R273" s="124"/>
    </row>
    <row r="274" s="95" customFormat="1" ht="12.75" spans="18:18">
      <c r="R274" s="124"/>
    </row>
    <row r="275" s="95" customFormat="1" ht="12.75" spans="18:18">
      <c r="R275" s="124"/>
    </row>
    <row r="276" s="95" customFormat="1" ht="12.75" spans="18:18">
      <c r="R276" s="124"/>
    </row>
    <row r="277" s="95" customFormat="1" ht="12.75" spans="18:18">
      <c r="R277" s="124"/>
    </row>
    <row r="278" s="95" customFormat="1" ht="12.75" spans="18:18">
      <c r="R278" s="124"/>
    </row>
    <row r="279" s="95" customFormat="1" ht="12.75" spans="18:18">
      <c r="R279" s="124"/>
    </row>
    <row r="280" s="95" customFormat="1" ht="12.75" spans="18:18">
      <c r="R280" s="124"/>
    </row>
    <row r="281" s="95" customFormat="1" ht="12.75" spans="18:18">
      <c r="R281" s="124"/>
    </row>
    <row r="282" s="95" customFormat="1" ht="12.75" spans="18:18">
      <c r="R282" s="124"/>
    </row>
    <row r="283" s="95" customFormat="1" ht="12.75" spans="18:18">
      <c r="R283" s="124"/>
    </row>
    <row r="284" s="95" customFormat="1" ht="12.75" spans="18:18">
      <c r="R284" s="124"/>
    </row>
  </sheetData>
  <mergeCells count="3">
    <mergeCell ref="A1:G1"/>
    <mergeCell ref="A2:G2"/>
    <mergeCell ref="A4:B5"/>
  </mergeCells>
  <printOptions horizontalCentered="1"/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AJ391"/>
  <sheetViews>
    <sheetView showGridLines="0" workbookViewId="0">
      <selection activeCell="AD7" sqref="AD7:AF122"/>
    </sheetView>
  </sheetViews>
  <sheetFormatPr defaultColWidth="9" defaultRowHeight="12"/>
  <cols>
    <col min="1" max="1" width="5.16666666666667" style="15" customWidth="1"/>
    <col min="2" max="2" width="5.16666666666667" style="15" hidden="1" customWidth="1"/>
    <col min="3" max="3" width="21.9166666666667" style="18" customWidth="1"/>
    <col min="4" max="4" width="18.8333333333333" style="18" customWidth="1"/>
    <col min="5" max="5" width="6.83333333333333" style="15" customWidth="1"/>
    <col min="6" max="6" width="5" style="15" customWidth="1"/>
    <col min="7" max="7" width="9" style="15" hidden="1" customWidth="1"/>
    <col min="8" max="8" width="7.91666666666667" style="15" customWidth="1"/>
    <col min="9" max="9" width="8.25" style="15" customWidth="1"/>
    <col min="10" max="10" width="11.1666666666667" style="15" customWidth="1"/>
    <col min="11" max="11" width="11.1666666666667" style="15" hidden="1" customWidth="1"/>
    <col min="12" max="12" width="11.1666666666667" style="15" customWidth="1"/>
    <col min="13" max="13" width="6.83333333333333" style="15" customWidth="1"/>
    <col min="14" max="14" width="10.6666666666667" style="15" customWidth="1"/>
    <col min="15" max="15" width="9.75" style="15" customWidth="1"/>
    <col min="16" max="22" width="9" style="15" customWidth="1"/>
    <col min="23" max="23" width="12.1666666666667" style="15" customWidth="1"/>
    <col min="24" max="24" width="9.08333333333333" style="15" customWidth="1"/>
    <col min="25" max="25" width="10" style="15" customWidth="1"/>
    <col min="26" max="26" width="12" style="15" customWidth="1"/>
    <col min="27" max="27" width="9.41666666666667" style="15" customWidth="1"/>
    <col min="28" max="28" width="9" style="15" customWidth="1"/>
    <col min="29" max="29" width="9" style="16" customWidth="1"/>
    <col min="30" max="30" width="11.4166666666667" style="15" customWidth="1"/>
    <col min="31" max="33" width="9" style="15" customWidth="1"/>
    <col min="34" max="34" width="19.4166666666667" style="15" customWidth="1"/>
    <col min="35" max="36" width="9" style="15" customWidth="1"/>
    <col min="37" max="16384" width="9" style="15"/>
  </cols>
  <sheetData>
    <row r="1" ht="36.5" customHeight="1" spans="1:36">
      <c r="A1" s="19" t="s">
        <v>15</v>
      </c>
      <c r="B1" s="19"/>
      <c r="C1" s="20"/>
      <c r="D1" s="20"/>
      <c r="E1" s="19"/>
      <c r="F1" s="19"/>
      <c r="G1" s="19"/>
      <c r="H1" s="19"/>
      <c r="I1" s="19"/>
      <c r="J1" s="19"/>
      <c r="K1" s="19"/>
      <c r="L1" s="19"/>
      <c r="M1" s="19"/>
      <c r="N1" s="19"/>
      <c r="O1" s="43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61"/>
      <c r="AD1" s="22"/>
      <c r="AE1" s="22"/>
      <c r="AF1" s="22"/>
      <c r="AG1" s="22"/>
      <c r="AH1" s="22"/>
      <c r="AI1" s="22"/>
      <c r="AJ1" s="22"/>
    </row>
    <row r="2" ht="16" customHeight="1" spans="1:36">
      <c r="A2" s="21" t="s">
        <v>16</v>
      </c>
      <c r="B2" s="21"/>
      <c r="C2" s="22"/>
      <c r="D2" s="22"/>
      <c r="E2" s="21"/>
      <c r="F2" s="21"/>
      <c r="G2" s="21"/>
      <c r="H2" s="21"/>
      <c r="I2" s="21"/>
      <c r="J2" s="21"/>
      <c r="K2" s="21"/>
      <c r="L2" s="21"/>
      <c r="M2" s="21"/>
      <c r="N2" s="21"/>
      <c r="O2" s="44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61"/>
      <c r="AD2" s="22"/>
      <c r="AE2" s="22"/>
      <c r="AF2" s="22"/>
      <c r="AG2" s="22"/>
      <c r="AH2" s="22"/>
      <c r="AI2" s="22"/>
      <c r="AJ2" s="22"/>
    </row>
    <row r="3" s="15" customFormat="1" ht="16" customHeight="1" spans="1:36">
      <c r="A3" s="23" t="s">
        <v>17</v>
      </c>
      <c r="B3" s="24"/>
      <c r="C3" s="25"/>
      <c r="D3" s="25"/>
      <c r="E3" s="25"/>
      <c r="F3" s="25"/>
      <c r="G3" s="26"/>
      <c r="H3" s="24"/>
      <c r="I3" s="45"/>
      <c r="J3" s="45"/>
      <c r="K3" s="45"/>
      <c r="L3" s="45"/>
      <c r="M3" s="45" t="s">
        <v>18</v>
      </c>
      <c r="N3" s="45"/>
      <c r="O3" s="45"/>
      <c r="P3" s="44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61"/>
      <c r="AD3" s="22"/>
      <c r="AE3" s="62">
        <v>0.6</v>
      </c>
      <c r="AF3" s="22"/>
      <c r="AG3" s="22"/>
      <c r="AH3" s="22"/>
      <c r="AI3" s="22"/>
      <c r="AJ3" s="22"/>
    </row>
    <row r="4" s="15" customFormat="1" ht="16.5" customHeight="1" spans="1:36">
      <c r="A4" s="27" t="s">
        <v>19</v>
      </c>
      <c r="B4" s="28" t="s">
        <v>20</v>
      </c>
      <c r="C4" s="28" t="s">
        <v>21</v>
      </c>
      <c r="D4" s="28" t="s">
        <v>22</v>
      </c>
      <c r="E4" s="29" t="s">
        <v>23</v>
      </c>
      <c r="F4" s="29" t="s">
        <v>24</v>
      </c>
      <c r="G4" s="29" t="s">
        <v>25</v>
      </c>
      <c r="H4" s="28" t="s">
        <v>26</v>
      </c>
      <c r="I4" s="28" t="s">
        <v>27</v>
      </c>
      <c r="J4" s="46" t="s">
        <v>28</v>
      </c>
      <c r="K4" s="46"/>
      <c r="L4" s="46" t="s">
        <v>29</v>
      </c>
      <c r="M4" s="46"/>
      <c r="N4" s="46"/>
      <c r="O4" s="29" t="s">
        <v>30</v>
      </c>
      <c r="P4" s="21"/>
      <c r="Q4" s="51"/>
      <c r="R4" s="51"/>
      <c r="S4" s="51"/>
      <c r="T4" s="52"/>
      <c r="U4" s="52"/>
      <c r="V4" s="52"/>
      <c r="W4" s="52"/>
      <c r="X4" s="52"/>
      <c r="Y4" s="63"/>
      <c r="Z4" s="64" t="s">
        <v>31</v>
      </c>
      <c r="AA4" s="64"/>
      <c r="AB4" s="65"/>
      <c r="AC4" s="66"/>
      <c r="AD4" s="63"/>
      <c r="AE4" s="67">
        <v>0.4</v>
      </c>
      <c r="AF4" s="63">
        <v>100</v>
      </c>
      <c r="AG4" s="52"/>
      <c r="AH4" s="72"/>
      <c r="AI4" s="52"/>
      <c r="AJ4" s="52"/>
    </row>
    <row r="5" s="15" customFormat="1" ht="16.5" customHeight="1" spans="1:36">
      <c r="A5" s="27"/>
      <c r="B5" s="28"/>
      <c r="C5" s="28"/>
      <c r="D5" s="28"/>
      <c r="E5" s="29"/>
      <c r="F5" s="29"/>
      <c r="G5" s="29"/>
      <c r="H5" s="28"/>
      <c r="I5" s="28"/>
      <c r="J5" s="46" t="s">
        <v>32</v>
      </c>
      <c r="K5" s="46" t="s">
        <v>33</v>
      </c>
      <c r="L5" s="46" t="s">
        <v>32</v>
      </c>
      <c r="M5" s="46" t="s">
        <v>34</v>
      </c>
      <c r="N5" s="46" t="s">
        <v>33</v>
      </c>
      <c r="O5" s="29"/>
      <c r="P5" s="21"/>
      <c r="Q5" s="53" t="s">
        <v>35</v>
      </c>
      <c r="R5" s="53" t="s">
        <v>36</v>
      </c>
      <c r="S5" s="53" t="s">
        <v>37</v>
      </c>
      <c r="T5" s="53" t="s">
        <v>38</v>
      </c>
      <c r="U5" s="53" t="s">
        <v>39</v>
      </c>
      <c r="V5" s="54" t="s">
        <v>40</v>
      </c>
      <c r="W5" s="53" t="s">
        <v>41</v>
      </c>
      <c r="X5" s="53" t="s">
        <v>42</v>
      </c>
      <c r="Y5" s="53" t="s">
        <v>43</v>
      </c>
      <c r="Z5" s="53" t="s">
        <v>44</v>
      </c>
      <c r="AA5" s="53" t="s">
        <v>45</v>
      </c>
      <c r="AB5" s="53" t="s">
        <v>46</v>
      </c>
      <c r="AC5" s="68" t="s">
        <v>47</v>
      </c>
      <c r="AD5" s="69"/>
      <c r="AE5" s="68" t="s">
        <v>48</v>
      </c>
      <c r="AF5" s="53" t="s">
        <v>49</v>
      </c>
      <c r="AG5" s="73" t="s">
        <v>50</v>
      </c>
      <c r="AH5" s="73" t="s">
        <v>51</v>
      </c>
      <c r="AI5" s="21"/>
      <c r="AJ5" s="21"/>
    </row>
    <row r="6" s="15" customFormat="1" ht="16" customHeight="1" spans="1:36">
      <c r="A6" s="30" t="s">
        <v>52</v>
      </c>
      <c r="B6" s="30"/>
      <c r="C6" s="31"/>
      <c r="D6" s="31"/>
      <c r="E6" s="32">
        <f>SUM(E7:E122)</f>
        <v>2953.446</v>
      </c>
      <c r="F6" s="33"/>
      <c r="G6" s="33"/>
      <c r="H6" s="34"/>
      <c r="I6" s="32"/>
      <c r="J6" s="32">
        <f>SUM(J7:J122)</f>
        <v>15357610.38</v>
      </c>
      <c r="K6" s="32">
        <v>0</v>
      </c>
      <c r="L6" s="32">
        <f>SUM(L7:L123)</f>
        <v>14732311.8189752</v>
      </c>
      <c r="M6" s="47"/>
      <c r="N6" s="32">
        <f>SUM(N7:N122)</f>
        <v>3022084.51110151</v>
      </c>
      <c r="O6" s="31"/>
      <c r="P6" s="23"/>
      <c r="Q6" s="53" t="s">
        <v>53</v>
      </c>
      <c r="R6" s="53" t="s">
        <v>53</v>
      </c>
      <c r="S6" s="53" t="s">
        <v>53</v>
      </c>
      <c r="T6" s="53" t="s">
        <v>53</v>
      </c>
      <c r="U6" s="53" t="s">
        <v>53</v>
      </c>
      <c r="V6" s="55"/>
      <c r="W6" s="53"/>
      <c r="X6" s="53"/>
      <c r="Y6" s="53"/>
      <c r="Z6" s="53"/>
      <c r="AA6" s="53"/>
      <c r="AB6" s="70" t="s">
        <v>54</v>
      </c>
      <c r="AC6" s="68" t="s">
        <v>40</v>
      </c>
      <c r="AD6" s="68" t="s">
        <v>55</v>
      </c>
      <c r="AE6" s="53" t="s">
        <v>56</v>
      </c>
      <c r="AF6" s="53"/>
      <c r="AG6" s="74"/>
      <c r="AH6" s="74"/>
      <c r="AI6" s="23"/>
      <c r="AJ6" s="23"/>
    </row>
    <row r="7" s="16" customFormat="1" ht="16" customHeight="1" spans="1:36">
      <c r="A7" s="35">
        <v>1</v>
      </c>
      <c r="B7" s="35">
        <v>1</v>
      </c>
      <c r="C7" s="36" t="s">
        <v>57</v>
      </c>
      <c r="D7" s="36" t="s">
        <v>58</v>
      </c>
      <c r="E7" s="35">
        <v>18</v>
      </c>
      <c r="F7" s="35" t="s">
        <v>59</v>
      </c>
      <c r="G7" s="37"/>
      <c r="H7" s="38">
        <v>42147</v>
      </c>
      <c r="I7" s="48">
        <v>18000</v>
      </c>
      <c r="J7" s="48">
        <f t="shared" ref="J7:J70" si="0">E7*I7</f>
        <v>324000</v>
      </c>
      <c r="K7" s="48"/>
      <c r="L7" s="48">
        <f t="shared" ref="L7:L70" si="1">X7</f>
        <v>310808.056152024</v>
      </c>
      <c r="M7" s="48">
        <f t="shared" ref="M7:M70" si="2">AE7</f>
        <v>20.3</v>
      </c>
      <c r="N7" s="48">
        <f t="shared" ref="N7:N70" si="3">AF7</f>
        <v>63094.0353988609</v>
      </c>
      <c r="O7" s="49" t="s">
        <v>60</v>
      </c>
      <c r="P7" s="50"/>
      <c r="Q7" s="56">
        <v>1</v>
      </c>
      <c r="R7" s="57">
        <v>0.986</v>
      </c>
      <c r="S7" s="57">
        <v>0.998</v>
      </c>
      <c r="T7" s="57">
        <v>0.985</v>
      </c>
      <c r="U7" s="57">
        <v>0.9897</v>
      </c>
      <c r="V7" s="58">
        <f t="shared" ref="V7:V70" si="4">R7*S7*T7*U7</f>
        <v>0.959284123926</v>
      </c>
      <c r="W7" s="59">
        <f t="shared" ref="W7:W70" si="5">I7*V7</f>
        <v>17267.114230668</v>
      </c>
      <c r="X7" s="60">
        <f t="shared" ref="X7:X70" si="6">E7*W7</f>
        <v>310808.056152024</v>
      </c>
      <c r="Y7" s="37">
        <v>6</v>
      </c>
      <c r="Z7" s="71">
        <f>ROUND(($Z$4-H7)/365,2)</f>
        <v>4.78</v>
      </c>
      <c r="AA7" s="71">
        <f t="shared" ref="AA7:AA70" si="7">Y7-Z7</f>
        <v>1.22</v>
      </c>
      <c r="AB7" s="71">
        <f t="shared" ref="AB7:AB70" si="8">ROUND(AA7/Y7*100,2)</f>
        <v>20.33</v>
      </c>
      <c r="AC7" s="37">
        <v>1</v>
      </c>
      <c r="AD7" s="71">
        <f t="shared" ref="AD7:AD70" si="9">AB7*AC7</f>
        <v>20.33</v>
      </c>
      <c r="AE7" s="71">
        <f>ROUND((AD7*$AE$3+AB7*$AE$4),1)</f>
        <v>20.3</v>
      </c>
      <c r="AF7" s="60">
        <f>X7*AE7/$AF$4</f>
        <v>63094.0353988609</v>
      </c>
      <c r="AG7" s="37" t="s">
        <v>61</v>
      </c>
      <c r="AH7" s="37" t="s">
        <v>62</v>
      </c>
      <c r="AI7" s="50"/>
      <c r="AJ7" s="50"/>
    </row>
    <row r="8" s="16" customFormat="1" ht="16" customHeight="1" spans="1:36">
      <c r="A8" s="35">
        <v>2</v>
      </c>
      <c r="B8" s="35">
        <v>2</v>
      </c>
      <c r="C8" s="36" t="s">
        <v>63</v>
      </c>
      <c r="D8" s="36" t="s">
        <v>64</v>
      </c>
      <c r="E8" s="35">
        <v>3</v>
      </c>
      <c r="F8" s="35" t="s">
        <v>59</v>
      </c>
      <c r="G8" s="37"/>
      <c r="H8" s="38">
        <v>42147</v>
      </c>
      <c r="I8" s="48">
        <v>12000</v>
      </c>
      <c r="J8" s="48">
        <f t="shared" si="0"/>
        <v>36000</v>
      </c>
      <c r="K8" s="48"/>
      <c r="L8" s="48">
        <f t="shared" si="1"/>
        <v>34534.228461336</v>
      </c>
      <c r="M8" s="48">
        <f t="shared" si="2"/>
        <v>20.3</v>
      </c>
      <c r="N8" s="48">
        <f t="shared" si="3"/>
        <v>7010.44837765121</v>
      </c>
      <c r="O8" s="49" t="s">
        <v>60</v>
      </c>
      <c r="P8" s="50"/>
      <c r="Q8" s="56">
        <v>1</v>
      </c>
      <c r="R8" s="57">
        <v>0.986</v>
      </c>
      <c r="S8" s="57">
        <v>0.998</v>
      </c>
      <c r="T8" s="57">
        <v>0.985</v>
      </c>
      <c r="U8" s="57">
        <v>0.9897</v>
      </c>
      <c r="V8" s="58">
        <f t="shared" si="4"/>
        <v>0.959284123926</v>
      </c>
      <c r="W8" s="59">
        <f t="shared" si="5"/>
        <v>11511.409487112</v>
      </c>
      <c r="X8" s="60">
        <f t="shared" si="6"/>
        <v>34534.228461336</v>
      </c>
      <c r="Y8" s="37">
        <v>6</v>
      </c>
      <c r="Z8" s="71">
        <f>ROUND(($Z$4-H8)/365,2)</f>
        <v>4.78</v>
      </c>
      <c r="AA8" s="71">
        <f t="shared" si="7"/>
        <v>1.22</v>
      </c>
      <c r="AB8" s="71">
        <f t="shared" si="8"/>
        <v>20.33</v>
      </c>
      <c r="AC8" s="37">
        <v>1</v>
      </c>
      <c r="AD8" s="71">
        <f t="shared" si="9"/>
        <v>20.33</v>
      </c>
      <c r="AE8" s="71">
        <f>ROUND((AD8*$AE$3+AB8*$AE$4),1)</f>
        <v>20.3</v>
      </c>
      <c r="AF8" s="60">
        <f>X8*AE8/$AF$4</f>
        <v>7010.44837765121</v>
      </c>
      <c r="AG8" s="37" t="s">
        <v>61</v>
      </c>
      <c r="AH8" s="37" t="s">
        <v>62</v>
      </c>
      <c r="AI8" s="50"/>
      <c r="AJ8" s="50"/>
    </row>
    <row r="9" s="16" customFormat="1" ht="16" customHeight="1" spans="1:36">
      <c r="A9" s="35">
        <v>3</v>
      </c>
      <c r="B9" s="35">
        <v>3</v>
      </c>
      <c r="C9" s="36" t="s">
        <v>65</v>
      </c>
      <c r="D9" s="36" t="s">
        <v>64</v>
      </c>
      <c r="E9" s="35">
        <v>7</v>
      </c>
      <c r="F9" s="35" t="s">
        <v>59</v>
      </c>
      <c r="G9" s="37"/>
      <c r="H9" s="38">
        <v>42147</v>
      </c>
      <c r="I9" s="48">
        <v>20800</v>
      </c>
      <c r="J9" s="48">
        <f t="shared" si="0"/>
        <v>145600</v>
      </c>
      <c r="K9" s="48"/>
      <c r="L9" s="48">
        <f t="shared" si="1"/>
        <v>139671.768443626</v>
      </c>
      <c r="M9" s="48">
        <f t="shared" si="2"/>
        <v>20.3</v>
      </c>
      <c r="N9" s="48">
        <f t="shared" si="3"/>
        <v>28353.368994056</v>
      </c>
      <c r="O9" s="49" t="s">
        <v>60</v>
      </c>
      <c r="P9" s="50"/>
      <c r="Q9" s="56">
        <v>1</v>
      </c>
      <c r="R9" s="57">
        <v>0.986</v>
      </c>
      <c r="S9" s="57">
        <v>0.998</v>
      </c>
      <c r="T9" s="57">
        <v>0.985</v>
      </c>
      <c r="U9" s="57">
        <v>0.9897</v>
      </c>
      <c r="V9" s="58">
        <f t="shared" si="4"/>
        <v>0.959284123926</v>
      </c>
      <c r="W9" s="59">
        <f t="shared" si="5"/>
        <v>19953.1097776608</v>
      </c>
      <c r="X9" s="60">
        <f t="shared" si="6"/>
        <v>139671.768443626</v>
      </c>
      <c r="Y9" s="37">
        <v>6</v>
      </c>
      <c r="Z9" s="71">
        <f>ROUND(($Z$4-H9)/365,2)</f>
        <v>4.78</v>
      </c>
      <c r="AA9" s="71">
        <f t="shared" si="7"/>
        <v>1.22</v>
      </c>
      <c r="AB9" s="71">
        <f t="shared" si="8"/>
        <v>20.33</v>
      </c>
      <c r="AC9" s="37">
        <v>1</v>
      </c>
      <c r="AD9" s="71">
        <f t="shared" si="9"/>
        <v>20.33</v>
      </c>
      <c r="AE9" s="71">
        <f>ROUND((AD9*$AE$3+AB9*$AE$4),1)</f>
        <v>20.3</v>
      </c>
      <c r="AF9" s="60">
        <f>X9*AE9/$AF$4</f>
        <v>28353.368994056</v>
      </c>
      <c r="AG9" s="37" t="s">
        <v>61</v>
      </c>
      <c r="AH9" s="37" t="s">
        <v>62</v>
      </c>
      <c r="AI9" s="50"/>
      <c r="AJ9" s="50"/>
    </row>
    <row r="10" s="16" customFormat="1" ht="16" customHeight="1" spans="1:36">
      <c r="A10" s="35">
        <v>4</v>
      </c>
      <c r="B10" s="35">
        <v>4</v>
      </c>
      <c r="C10" s="36" t="s">
        <v>66</v>
      </c>
      <c r="D10" s="36" t="s">
        <v>67</v>
      </c>
      <c r="E10" s="35">
        <v>2</v>
      </c>
      <c r="F10" s="35" t="s">
        <v>59</v>
      </c>
      <c r="G10" s="37"/>
      <c r="H10" s="38">
        <v>42147</v>
      </c>
      <c r="I10" s="48">
        <v>9998</v>
      </c>
      <c r="J10" s="48">
        <f t="shared" si="0"/>
        <v>19996</v>
      </c>
      <c r="K10" s="48"/>
      <c r="L10" s="48">
        <f t="shared" si="1"/>
        <v>19181.8453420243</v>
      </c>
      <c r="M10" s="48">
        <f t="shared" si="2"/>
        <v>20.3</v>
      </c>
      <c r="N10" s="48">
        <f t="shared" si="3"/>
        <v>3893.91460443093</v>
      </c>
      <c r="O10" s="49" t="s">
        <v>60</v>
      </c>
      <c r="P10" s="50"/>
      <c r="Q10" s="56">
        <v>1</v>
      </c>
      <c r="R10" s="57">
        <v>0.986</v>
      </c>
      <c r="S10" s="57">
        <v>0.998</v>
      </c>
      <c r="T10" s="57">
        <v>0.985</v>
      </c>
      <c r="U10" s="57">
        <v>0.9897</v>
      </c>
      <c r="V10" s="58">
        <f t="shared" si="4"/>
        <v>0.959284123926</v>
      </c>
      <c r="W10" s="59">
        <f t="shared" si="5"/>
        <v>9590.92267101215</v>
      </c>
      <c r="X10" s="60">
        <f t="shared" si="6"/>
        <v>19181.8453420243</v>
      </c>
      <c r="Y10" s="37">
        <v>6</v>
      </c>
      <c r="Z10" s="71">
        <f>ROUND(($Z$4-H10)/365,2)</f>
        <v>4.78</v>
      </c>
      <c r="AA10" s="71">
        <f t="shared" si="7"/>
        <v>1.22</v>
      </c>
      <c r="AB10" s="71">
        <f t="shared" si="8"/>
        <v>20.33</v>
      </c>
      <c r="AC10" s="37">
        <v>1</v>
      </c>
      <c r="AD10" s="71">
        <f t="shared" si="9"/>
        <v>20.33</v>
      </c>
      <c r="AE10" s="71">
        <f>ROUND((AD10*$AE$3+AB10*$AE$4),1)</f>
        <v>20.3</v>
      </c>
      <c r="AF10" s="60">
        <f>X10*AE10/$AF$4</f>
        <v>3893.91460443093</v>
      </c>
      <c r="AG10" s="37" t="s">
        <v>61</v>
      </c>
      <c r="AH10" s="37" t="s">
        <v>62</v>
      </c>
      <c r="AI10" s="50"/>
      <c r="AJ10" s="50"/>
    </row>
    <row r="11" s="16" customFormat="1" ht="16" customHeight="1" spans="1:36">
      <c r="A11" s="35">
        <v>5</v>
      </c>
      <c r="B11" s="35">
        <v>5</v>
      </c>
      <c r="C11" s="36" t="s">
        <v>68</v>
      </c>
      <c r="D11" s="36" t="s">
        <v>67</v>
      </c>
      <c r="E11" s="35">
        <v>4</v>
      </c>
      <c r="F11" s="35" t="s">
        <v>59</v>
      </c>
      <c r="G11" s="37"/>
      <c r="H11" s="38">
        <v>42147</v>
      </c>
      <c r="I11" s="48">
        <v>18798</v>
      </c>
      <c r="J11" s="48">
        <f t="shared" si="0"/>
        <v>75192</v>
      </c>
      <c r="K11" s="48"/>
      <c r="L11" s="48">
        <f t="shared" si="1"/>
        <v>72130.4918462438</v>
      </c>
      <c r="M11" s="48">
        <f t="shared" si="2"/>
        <v>20.3</v>
      </c>
      <c r="N11" s="48">
        <f t="shared" si="3"/>
        <v>14642.4898447875</v>
      </c>
      <c r="O11" s="49" t="s">
        <v>60</v>
      </c>
      <c r="P11" s="50"/>
      <c r="Q11" s="56">
        <v>1</v>
      </c>
      <c r="R11" s="57">
        <v>0.986</v>
      </c>
      <c r="S11" s="57">
        <v>0.998</v>
      </c>
      <c r="T11" s="57">
        <v>0.985</v>
      </c>
      <c r="U11" s="57">
        <v>0.9897</v>
      </c>
      <c r="V11" s="58">
        <f t="shared" si="4"/>
        <v>0.959284123926</v>
      </c>
      <c r="W11" s="59">
        <f t="shared" si="5"/>
        <v>18032.6229615609</v>
      </c>
      <c r="X11" s="60">
        <f t="shared" si="6"/>
        <v>72130.4918462438</v>
      </c>
      <c r="Y11" s="37">
        <v>6</v>
      </c>
      <c r="Z11" s="71">
        <f>ROUND(($Z$4-H11)/365,2)</f>
        <v>4.78</v>
      </c>
      <c r="AA11" s="71">
        <f t="shared" si="7"/>
        <v>1.22</v>
      </c>
      <c r="AB11" s="71">
        <f t="shared" si="8"/>
        <v>20.33</v>
      </c>
      <c r="AC11" s="37">
        <v>1</v>
      </c>
      <c r="AD11" s="71">
        <f t="shared" si="9"/>
        <v>20.33</v>
      </c>
      <c r="AE11" s="71">
        <f>ROUND((AD11*$AE$3+AB11*$AE$4),1)</f>
        <v>20.3</v>
      </c>
      <c r="AF11" s="60">
        <f>X11*AE11/$AF$4</f>
        <v>14642.4898447875</v>
      </c>
      <c r="AG11" s="37" t="s">
        <v>61</v>
      </c>
      <c r="AH11" s="37" t="s">
        <v>62</v>
      </c>
      <c r="AI11" s="50"/>
      <c r="AJ11" s="50"/>
    </row>
    <row r="12" s="16" customFormat="1" ht="16" customHeight="1" spans="1:36">
      <c r="A12" s="35">
        <v>6</v>
      </c>
      <c r="B12" s="35">
        <v>6</v>
      </c>
      <c r="C12" s="36" t="s">
        <v>63</v>
      </c>
      <c r="D12" s="36" t="s">
        <v>69</v>
      </c>
      <c r="E12" s="35">
        <v>1</v>
      </c>
      <c r="F12" s="35" t="s">
        <v>59</v>
      </c>
      <c r="G12" s="37"/>
      <c r="H12" s="38">
        <v>42147</v>
      </c>
      <c r="I12" s="48">
        <v>28560</v>
      </c>
      <c r="J12" s="48">
        <f t="shared" si="0"/>
        <v>28560</v>
      </c>
      <c r="K12" s="48"/>
      <c r="L12" s="48">
        <f t="shared" si="1"/>
        <v>27397.1545793266</v>
      </c>
      <c r="M12" s="48">
        <f t="shared" si="2"/>
        <v>20.3</v>
      </c>
      <c r="N12" s="48">
        <f t="shared" si="3"/>
        <v>5561.62237960329</v>
      </c>
      <c r="O12" s="49" t="s">
        <v>60</v>
      </c>
      <c r="P12" s="50"/>
      <c r="Q12" s="56">
        <v>1</v>
      </c>
      <c r="R12" s="57">
        <v>0.986</v>
      </c>
      <c r="S12" s="57">
        <v>0.998</v>
      </c>
      <c r="T12" s="57">
        <v>0.985</v>
      </c>
      <c r="U12" s="57">
        <v>0.9897</v>
      </c>
      <c r="V12" s="58">
        <f t="shared" si="4"/>
        <v>0.959284123926</v>
      </c>
      <c r="W12" s="59">
        <f t="shared" si="5"/>
        <v>27397.1545793266</v>
      </c>
      <c r="X12" s="60">
        <f t="shared" si="6"/>
        <v>27397.1545793266</v>
      </c>
      <c r="Y12" s="37">
        <v>6</v>
      </c>
      <c r="Z12" s="71">
        <f>ROUND(($Z$4-H12)/365,2)</f>
        <v>4.78</v>
      </c>
      <c r="AA12" s="71">
        <f t="shared" si="7"/>
        <v>1.22</v>
      </c>
      <c r="AB12" s="71">
        <f t="shared" si="8"/>
        <v>20.33</v>
      </c>
      <c r="AC12" s="37">
        <v>1</v>
      </c>
      <c r="AD12" s="71">
        <f t="shared" si="9"/>
        <v>20.33</v>
      </c>
      <c r="AE12" s="71">
        <f>ROUND((AD12*$AE$3+AB12*$AE$4),1)</f>
        <v>20.3</v>
      </c>
      <c r="AF12" s="60">
        <f>X12*AE12/$AF$4</f>
        <v>5561.62237960329</v>
      </c>
      <c r="AG12" s="37" t="s">
        <v>61</v>
      </c>
      <c r="AH12" s="37" t="s">
        <v>62</v>
      </c>
      <c r="AI12" s="50"/>
      <c r="AJ12" s="50"/>
    </row>
    <row r="13" s="16" customFormat="1" ht="16" customHeight="1" spans="1:36">
      <c r="A13" s="35">
        <v>7</v>
      </c>
      <c r="B13" s="35">
        <v>7</v>
      </c>
      <c r="C13" s="36" t="s">
        <v>65</v>
      </c>
      <c r="D13" s="36" t="s">
        <v>69</v>
      </c>
      <c r="E13" s="35">
        <v>2</v>
      </c>
      <c r="F13" s="35" t="s">
        <v>59</v>
      </c>
      <c r="G13" s="37"/>
      <c r="H13" s="38">
        <v>42147</v>
      </c>
      <c r="I13" s="48">
        <v>34504</v>
      </c>
      <c r="J13" s="48">
        <f t="shared" si="0"/>
        <v>69008</v>
      </c>
      <c r="K13" s="48"/>
      <c r="L13" s="48">
        <f t="shared" si="1"/>
        <v>66198.2788238854</v>
      </c>
      <c r="M13" s="48">
        <f t="shared" si="2"/>
        <v>20.3</v>
      </c>
      <c r="N13" s="48">
        <f t="shared" si="3"/>
        <v>13438.2506012487</v>
      </c>
      <c r="O13" s="49" t="s">
        <v>60</v>
      </c>
      <c r="P13" s="50"/>
      <c r="Q13" s="56">
        <v>1</v>
      </c>
      <c r="R13" s="57">
        <v>0.986</v>
      </c>
      <c r="S13" s="57">
        <v>0.998</v>
      </c>
      <c r="T13" s="57">
        <v>0.985</v>
      </c>
      <c r="U13" s="57">
        <v>0.9897</v>
      </c>
      <c r="V13" s="58">
        <f t="shared" si="4"/>
        <v>0.959284123926</v>
      </c>
      <c r="W13" s="59">
        <f t="shared" si="5"/>
        <v>33099.1394119427</v>
      </c>
      <c r="X13" s="60">
        <f t="shared" si="6"/>
        <v>66198.2788238854</v>
      </c>
      <c r="Y13" s="37">
        <v>6</v>
      </c>
      <c r="Z13" s="71">
        <f>ROUND(($Z$4-H13)/365,2)</f>
        <v>4.78</v>
      </c>
      <c r="AA13" s="71">
        <f t="shared" si="7"/>
        <v>1.22</v>
      </c>
      <c r="AB13" s="71">
        <f t="shared" si="8"/>
        <v>20.33</v>
      </c>
      <c r="AC13" s="37">
        <v>1</v>
      </c>
      <c r="AD13" s="71">
        <f t="shared" si="9"/>
        <v>20.33</v>
      </c>
      <c r="AE13" s="71">
        <f>ROUND((AD13*$AE$3+AB13*$AE$4),1)</f>
        <v>20.3</v>
      </c>
      <c r="AF13" s="60">
        <f>X13*AE13/$AF$4</f>
        <v>13438.2506012487</v>
      </c>
      <c r="AG13" s="37" t="s">
        <v>61</v>
      </c>
      <c r="AH13" s="37" t="s">
        <v>62</v>
      </c>
      <c r="AI13" s="50"/>
      <c r="AJ13" s="50"/>
    </row>
    <row r="14" s="16" customFormat="1" ht="16" customHeight="1" spans="1:36">
      <c r="A14" s="35">
        <v>8</v>
      </c>
      <c r="B14" s="35">
        <v>8</v>
      </c>
      <c r="C14" s="36" t="s">
        <v>70</v>
      </c>
      <c r="D14" s="36" t="s">
        <v>71</v>
      </c>
      <c r="E14" s="35">
        <v>5</v>
      </c>
      <c r="F14" s="35" t="s">
        <v>59</v>
      </c>
      <c r="G14" s="37"/>
      <c r="H14" s="38">
        <v>42147</v>
      </c>
      <c r="I14" s="48">
        <v>12000</v>
      </c>
      <c r="J14" s="48">
        <f t="shared" si="0"/>
        <v>60000</v>
      </c>
      <c r="K14" s="48"/>
      <c r="L14" s="48">
        <f t="shared" si="1"/>
        <v>57557.04743556</v>
      </c>
      <c r="M14" s="48">
        <f t="shared" si="2"/>
        <v>20.3</v>
      </c>
      <c r="N14" s="48">
        <f t="shared" si="3"/>
        <v>11684.0806294187</v>
      </c>
      <c r="O14" s="49" t="s">
        <v>60</v>
      </c>
      <c r="P14" s="50"/>
      <c r="Q14" s="56">
        <v>1</v>
      </c>
      <c r="R14" s="57">
        <v>0.986</v>
      </c>
      <c r="S14" s="57">
        <v>0.998</v>
      </c>
      <c r="T14" s="57">
        <v>0.985</v>
      </c>
      <c r="U14" s="57">
        <v>0.9897</v>
      </c>
      <c r="V14" s="58">
        <f t="shared" si="4"/>
        <v>0.959284123926</v>
      </c>
      <c r="W14" s="59">
        <f t="shared" si="5"/>
        <v>11511.409487112</v>
      </c>
      <c r="X14" s="60">
        <f t="shared" si="6"/>
        <v>57557.04743556</v>
      </c>
      <c r="Y14" s="37">
        <v>6</v>
      </c>
      <c r="Z14" s="71">
        <f>ROUND(($Z$4-H14)/365,2)</f>
        <v>4.78</v>
      </c>
      <c r="AA14" s="71">
        <f t="shared" si="7"/>
        <v>1.22</v>
      </c>
      <c r="AB14" s="71">
        <f t="shared" si="8"/>
        <v>20.33</v>
      </c>
      <c r="AC14" s="37">
        <v>1</v>
      </c>
      <c r="AD14" s="71">
        <f t="shared" si="9"/>
        <v>20.33</v>
      </c>
      <c r="AE14" s="71">
        <f>ROUND((AD14*$AE$3+AB14*$AE$4),1)</f>
        <v>20.3</v>
      </c>
      <c r="AF14" s="60">
        <f>X14*AE14/$AF$4</f>
        <v>11684.0806294187</v>
      </c>
      <c r="AG14" s="37" t="s">
        <v>61</v>
      </c>
      <c r="AH14" s="37" t="s">
        <v>62</v>
      </c>
      <c r="AI14" s="50"/>
      <c r="AJ14" s="50"/>
    </row>
    <row r="15" s="16" customFormat="1" ht="16" customHeight="1" spans="1:36">
      <c r="A15" s="35">
        <v>9</v>
      </c>
      <c r="B15" s="35">
        <v>9</v>
      </c>
      <c r="C15" s="36" t="s">
        <v>72</v>
      </c>
      <c r="D15" s="36" t="s">
        <v>71</v>
      </c>
      <c r="E15" s="35">
        <v>1</v>
      </c>
      <c r="F15" s="35" t="s">
        <v>59</v>
      </c>
      <c r="G15" s="37"/>
      <c r="H15" s="38">
        <v>42147</v>
      </c>
      <c r="I15" s="48">
        <v>17800</v>
      </c>
      <c r="J15" s="48">
        <f t="shared" si="0"/>
        <v>17800</v>
      </c>
      <c r="K15" s="48"/>
      <c r="L15" s="48">
        <f t="shared" si="1"/>
        <v>17075.2574058828</v>
      </c>
      <c r="M15" s="48">
        <f t="shared" si="2"/>
        <v>20.3</v>
      </c>
      <c r="N15" s="48">
        <f t="shared" si="3"/>
        <v>3466.27725339421</v>
      </c>
      <c r="O15" s="49" t="s">
        <v>60</v>
      </c>
      <c r="P15" s="50"/>
      <c r="Q15" s="56">
        <v>1</v>
      </c>
      <c r="R15" s="57">
        <v>0.986</v>
      </c>
      <c r="S15" s="57">
        <v>0.998</v>
      </c>
      <c r="T15" s="57">
        <v>0.985</v>
      </c>
      <c r="U15" s="57">
        <v>0.9897</v>
      </c>
      <c r="V15" s="58">
        <f t="shared" si="4"/>
        <v>0.959284123926</v>
      </c>
      <c r="W15" s="59">
        <f t="shared" si="5"/>
        <v>17075.2574058828</v>
      </c>
      <c r="X15" s="60">
        <f t="shared" si="6"/>
        <v>17075.2574058828</v>
      </c>
      <c r="Y15" s="37">
        <v>6</v>
      </c>
      <c r="Z15" s="71">
        <f>ROUND(($Z$4-H15)/365,2)</f>
        <v>4.78</v>
      </c>
      <c r="AA15" s="71">
        <f t="shared" si="7"/>
        <v>1.22</v>
      </c>
      <c r="AB15" s="71">
        <f t="shared" si="8"/>
        <v>20.33</v>
      </c>
      <c r="AC15" s="37">
        <v>1</v>
      </c>
      <c r="AD15" s="71">
        <f t="shared" si="9"/>
        <v>20.33</v>
      </c>
      <c r="AE15" s="71">
        <f>ROUND((AD15*$AE$3+AB15*$AE$4),1)</f>
        <v>20.3</v>
      </c>
      <c r="AF15" s="60">
        <f>X15*AE15/$AF$4</f>
        <v>3466.27725339421</v>
      </c>
      <c r="AG15" s="37" t="s">
        <v>61</v>
      </c>
      <c r="AH15" s="37" t="s">
        <v>62</v>
      </c>
      <c r="AI15" s="50"/>
      <c r="AJ15" s="50"/>
    </row>
    <row r="16" s="16" customFormat="1" ht="16" customHeight="1" spans="1:36">
      <c r="A16" s="35">
        <v>10</v>
      </c>
      <c r="B16" s="35">
        <v>10</v>
      </c>
      <c r="C16" s="36" t="s">
        <v>73</v>
      </c>
      <c r="D16" s="36" t="s">
        <v>74</v>
      </c>
      <c r="E16" s="35">
        <v>2</v>
      </c>
      <c r="F16" s="35" t="s">
        <v>59</v>
      </c>
      <c r="G16" s="37"/>
      <c r="H16" s="38">
        <v>42147</v>
      </c>
      <c r="I16" s="48">
        <v>4000</v>
      </c>
      <c r="J16" s="48">
        <f t="shared" si="0"/>
        <v>8000</v>
      </c>
      <c r="K16" s="48"/>
      <c r="L16" s="48">
        <f t="shared" si="1"/>
        <v>7674.272991408</v>
      </c>
      <c r="M16" s="48">
        <f t="shared" si="2"/>
        <v>20.3</v>
      </c>
      <c r="N16" s="48">
        <f t="shared" si="3"/>
        <v>1557.87741725582</v>
      </c>
      <c r="O16" s="49" t="s">
        <v>60</v>
      </c>
      <c r="P16" s="50"/>
      <c r="Q16" s="56">
        <v>1</v>
      </c>
      <c r="R16" s="57">
        <v>0.986</v>
      </c>
      <c r="S16" s="57">
        <v>0.998</v>
      </c>
      <c r="T16" s="57">
        <v>0.985</v>
      </c>
      <c r="U16" s="57">
        <v>0.9897</v>
      </c>
      <c r="V16" s="58">
        <f t="shared" si="4"/>
        <v>0.959284123926</v>
      </c>
      <c r="W16" s="59">
        <f t="shared" si="5"/>
        <v>3837.136495704</v>
      </c>
      <c r="X16" s="60">
        <f t="shared" si="6"/>
        <v>7674.272991408</v>
      </c>
      <c r="Y16" s="37">
        <v>6</v>
      </c>
      <c r="Z16" s="71">
        <f>ROUND(($Z$4-H16)/365,2)</f>
        <v>4.78</v>
      </c>
      <c r="AA16" s="71">
        <f t="shared" si="7"/>
        <v>1.22</v>
      </c>
      <c r="AB16" s="71">
        <f t="shared" si="8"/>
        <v>20.33</v>
      </c>
      <c r="AC16" s="37">
        <v>1</v>
      </c>
      <c r="AD16" s="71">
        <f t="shared" si="9"/>
        <v>20.33</v>
      </c>
      <c r="AE16" s="71">
        <f>ROUND((AD16*$AE$3+AB16*$AE$4),1)</f>
        <v>20.3</v>
      </c>
      <c r="AF16" s="60">
        <f>X16*AE16/$AF$4</f>
        <v>1557.87741725582</v>
      </c>
      <c r="AG16" s="37" t="s">
        <v>61</v>
      </c>
      <c r="AH16" s="37" t="s">
        <v>62</v>
      </c>
      <c r="AI16" s="50"/>
      <c r="AJ16" s="50"/>
    </row>
    <row r="17" s="16" customFormat="1" ht="16" customHeight="1" spans="1:36">
      <c r="A17" s="35">
        <v>11</v>
      </c>
      <c r="B17" s="35">
        <v>11</v>
      </c>
      <c r="C17" s="36" t="s">
        <v>73</v>
      </c>
      <c r="D17" s="36" t="s">
        <v>75</v>
      </c>
      <c r="E17" s="35">
        <v>1</v>
      </c>
      <c r="F17" s="35" t="s">
        <v>59</v>
      </c>
      <c r="G17" s="37"/>
      <c r="H17" s="38">
        <v>42147</v>
      </c>
      <c r="I17" s="48">
        <v>4000</v>
      </c>
      <c r="J17" s="48">
        <f t="shared" si="0"/>
        <v>4000</v>
      </c>
      <c r="K17" s="48"/>
      <c r="L17" s="48">
        <f t="shared" si="1"/>
        <v>3837.136495704</v>
      </c>
      <c r="M17" s="48">
        <f t="shared" si="2"/>
        <v>20.3</v>
      </c>
      <c r="N17" s="48">
        <f t="shared" si="3"/>
        <v>778.938708627912</v>
      </c>
      <c r="O17" s="49" t="s">
        <v>60</v>
      </c>
      <c r="P17" s="50"/>
      <c r="Q17" s="56">
        <v>1</v>
      </c>
      <c r="R17" s="57">
        <v>0.986</v>
      </c>
      <c r="S17" s="57">
        <v>0.998</v>
      </c>
      <c r="T17" s="57">
        <v>0.985</v>
      </c>
      <c r="U17" s="57">
        <v>0.9897</v>
      </c>
      <c r="V17" s="58">
        <f t="shared" si="4"/>
        <v>0.959284123926</v>
      </c>
      <c r="W17" s="59">
        <f t="shared" si="5"/>
        <v>3837.136495704</v>
      </c>
      <c r="X17" s="60">
        <f t="shared" si="6"/>
        <v>3837.136495704</v>
      </c>
      <c r="Y17" s="37">
        <v>6</v>
      </c>
      <c r="Z17" s="71">
        <f>ROUND(($Z$4-H17)/365,2)</f>
        <v>4.78</v>
      </c>
      <c r="AA17" s="71">
        <f t="shared" si="7"/>
        <v>1.22</v>
      </c>
      <c r="AB17" s="71">
        <f t="shared" si="8"/>
        <v>20.33</v>
      </c>
      <c r="AC17" s="37">
        <v>1</v>
      </c>
      <c r="AD17" s="71">
        <f t="shared" si="9"/>
        <v>20.33</v>
      </c>
      <c r="AE17" s="71">
        <f>ROUND((AD17*$AE$3+AB17*$AE$4),1)</f>
        <v>20.3</v>
      </c>
      <c r="AF17" s="60">
        <f>X17*AE17/$AF$4</f>
        <v>778.938708627912</v>
      </c>
      <c r="AG17" s="37" t="s">
        <v>61</v>
      </c>
      <c r="AH17" s="37" t="s">
        <v>62</v>
      </c>
      <c r="AI17" s="50"/>
      <c r="AJ17" s="50"/>
    </row>
    <row r="18" s="16" customFormat="1" ht="16" customHeight="1" spans="1:36">
      <c r="A18" s="35">
        <v>12</v>
      </c>
      <c r="B18" s="35">
        <v>12</v>
      </c>
      <c r="C18" s="36" t="s">
        <v>76</v>
      </c>
      <c r="D18" s="36" t="s">
        <v>77</v>
      </c>
      <c r="E18" s="35">
        <v>2</v>
      </c>
      <c r="F18" s="35" t="s">
        <v>59</v>
      </c>
      <c r="G18" s="37"/>
      <c r="H18" s="38">
        <v>42147</v>
      </c>
      <c r="I18" s="48">
        <v>6000</v>
      </c>
      <c r="J18" s="48">
        <f t="shared" si="0"/>
        <v>12000</v>
      </c>
      <c r="K18" s="48"/>
      <c r="L18" s="48">
        <f t="shared" si="1"/>
        <v>11511.409487112</v>
      </c>
      <c r="M18" s="48">
        <f t="shared" si="2"/>
        <v>20.3</v>
      </c>
      <c r="N18" s="48">
        <f t="shared" si="3"/>
        <v>2336.81612588374</v>
      </c>
      <c r="O18" s="49" t="s">
        <v>60</v>
      </c>
      <c r="P18" s="50"/>
      <c r="Q18" s="56">
        <v>1</v>
      </c>
      <c r="R18" s="57">
        <v>0.986</v>
      </c>
      <c r="S18" s="57">
        <v>0.998</v>
      </c>
      <c r="T18" s="57">
        <v>0.985</v>
      </c>
      <c r="U18" s="57">
        <v>0.9897</v>
      </c>
      <c r="V18" s="58">
        <f t="shared" si="4"/>
        <v>0.959284123926</v>
      </c>
      <c r="W18" s="59">
        <f t="shared" si="5"/>
        <v>5755.704743556</v>
      </c>
      <c r="X18" s="60">
        <f t="shared" si="6"/>
        <v>11511.409487112</v>
      </c>
      <c r="Y18" s="37">
        <v>6</v>
      </c>
      <c r="Z18" s="71">
        <f>ROUND(($Z$4-H18)/365,2)</f>
        <v>4.78</v>
      </c>
      <c r="AA18" s="71">
        <f t="shared" si="7"/>
        <v>1.22</v>
      </c>
      <c r="AB18" s="71">
        <f t="shared" si="8"/>
        <v>20.33</v>
      </c>
      <c r="AC18" s="37">
        <v>1</v>
      </c>
      <c r="AD18" s="71">
        <f t="shared" si="9"/>
        <v>20.33</v>
      </c>
      <c r="AE18" s="71">
        <f>ROUND((AD18*$AE$3+AB18*$AE$4),1)</f>
        <v>20.3</v>
      </c>
      <c r="AF18" s="60">
        <f>X18*AE18/$AF$4</f>
        <v>2336.81612588374</v>
      </c>
      <c r="AG18" s="37" t="s">
        <v>61</v>
      </c>
      <c r="AH18" s="37" t="s">
        <v>62</v>
      </c>
      <c r="AI18" s="50"/>
      <c r="AJ18" s="50"/>
    </row>
    <row r="19" s="16" customFormat="1" ht="16" customHeight="1" spans="1:36">
      <c r="A19" s="35">
        <v>13</v>
      </c>
      <c r="B19" s="35">
        <v>13</v>
      </c>
      <c r="C19" s="36" t="s">
        <v>76</v>
      </c>
      <c r="D19" s="36" t="s">
        <v>78</v>
      </c>
      <c r="E19" s="35">
        <v>1</v>
      </c>
      <c r="F19" s="35" t="s">
        <v>59</v>
      </c>
      <c r="G19" s="37"/>
      <c r="H19" s="38">
        <v>42147</v>
      </c>
      <c r="I19" s="48">
        <v>6000</v>
      </c>
      <c r="J19" s="48">
        <f t="shared" si="0"/>
        <v>6000</v>
      </c>
      <c r="K19" s="48"/>
      <c r="L19" s="48">
        <f t="shared" si="1"/>
        <v>5755.704743556</v>
      </c>
      <c r="M19" s="48">
        <f t="shared" si="2"/>
        <v>20.3</v>
      </c>
      <c r="N19" s="48">
        <f t="shared" si="3"/>
        <v>1168.40806294187</v>
      </c>
      <c r="O19" s="49" t="s">
        <v>60</v>
      </c>
      <c r="P19" s="50"/>
      <c r="Q19" s="56">
        <v>1</v>
      </c>
      <c r="R19" s="57">
        <v>0.986</v>
      </c>
      <c r="S19" s="57">
        <v>0.998</v>
      </c>
      <c r="T19" s="57">
        <v>0.985</v>
      </c>
      <c r="U19" s="57">
        <v>0.9897</v>
      </c>
      <c r="V19" s="58">
        <f t="shared" si="4"/>
        <v>0.959284123926</v>
      </c>
      <c r="W19" s="59">
        <f t="shared" si="5"/>
        <v>5755.704743556</v>
      </c>
      <c r="X19" s="60">
        <f t="shared" si="6"/>
        <v>5755.704743556</v>
      </c>
      <c r="Y19" s="37">
        <v>6</v>
      </c>
      <c r="Z19" s="71">
        <f>ROUND(($Z$4-H19)/365,2)</f>
        <v>4.78</v>
      </c>
      <c r="AA19" s="71">
        <f t="shared" si="7"/>
        <v>1.22</v>
      </c>
      <c r="AB19" s="71">
        <f t="shared" si="8"/>
        <v>20.33</v>
      </c>
      <c r="AC19" s="37">
        <v>1</v>
      </c>
      <c r="AD19" s="71">
        <f t="shared" si="9"/>
        <v>20.33</v>
      </c>
      <c r="AE19" s="71">
        <f>ROUND((AD19*$AE$3+AB19*$AE$4),1)</f>
        <v>20.3</v>
      </c>
      <c r="AF19" s="60">
        <f>X19*AE19/$AF$4</f>
        <v>1168.40806294187</v>
      </c>
      <c r="AG19" s="37" t="s">
        <v>61</v>
      </c>
      <c r="AH19" s="37" t="s">
        <v>62</v>
      </c>
      <c r="AI19" s="50"/>
      <c r="AJ19" s="50"/>
    </row>
    <row r="20" s="16" customFormat="1" ht="16" customHeight="1" spans="1:36">
      <c r="A20" s="35">
        <v>14</v>
      </c>
      <c r="B20" s="35">
        <v>14</v>
      </c>
      <c r="C20" s="36" t="s">
        <v>79</v>
      </c>
      <c r="D20" s="36" t="s">
        <v>80</v>
      </c>
      <c r="E20" s="35">
        <v>12</v>
      </c>
      <c r="F20" s="35" t="s">
        <v>81</v>
      </c>
      <c r="G20" s="37"/>
      <c r="H20" s="38">
        <v>42147</v>
      </c>
      <c r="I20" s="48">
        <v>3572.25</v>
      </c>
      <c r="J20" s="48">
        <f t="shared" si="0"/>
        <v>42867</v>
      </c>
      <c r="K20" s="48"/>
      <c r="L20" s="48">
        <f t="shared" si="1"/>
        <v>41121.6325403358</v>
      </c>
      <c r="M20" s="48">
        <f t="shared" si="2"/>
        <v>20.3</v>
      </c>
      <c r="N20" s="48">
        <f t="shared" si="3"/>
        <v>8347.69140568818</v>
      </c>
      <c r="O20" s="49" t="s">
        <v>60</v>
      </c>
      <c r="P20" s="50"/>
      <c r="Q20" s="56">
        <v>1</v>
      </c>
      <c r="R20" s="57">
        <v>0.986</v>
      </c>
      <c r="S20" s="57">
        <v>0.998</v>
      </c>
      <c r="T20" s="57">
        <v>0.985</v>
      </c>
      <c r="U20" s="57">
        <v>0.9897</v>
      </c>
      <c r="V20" s="58">
        <f t="shared" si="4"/>
        <v>0.959284123926</v>
      </c>
      <c r="W20" s="59">
        <f t="shared" si="5"/>
        <v>3426.80271169465</v>
      </c>
      <c r="X20" s="60">
        <f t="shared" si="6"/>
        <v>41121.6325403358</v>
      </c>
      <c r="Y20" s="37">
        <v>6</v>
      </c>
      <c r="Z20" s="71">
        <f>ROUND(($Z$4-H20)/365,2)</f>
        <v>4.78</v>
      </c>
      <c r="AA20" s="71">
        <f t="shared" si="7"/>
        <v>1.22</v>
      </c>
      <c r="AB20" s="71">
        <f t="shared" si="8"/>
        <v>20.33</v>
      </c>
      <c r="AC20" s="37">
        <v>1</v>
      </c>
      <c r="AD20" s="71">
        <f t="shared" si="9"/>
        <v>20.33</v>
      </c>
      <c r="AE20" s="71">
        <f>ROUND((AD20*$AE$3+AB20*$AE$4),1)</f>
        <v>20.3</v>
      </c>
      <c r="AF20" s="60">
        <f>X20*AE20/$AF$4</f>
        <v>8347.69140568818</v>
      </c>
      <c r="AG20" s="37" t="s">
        <v>61</v>
      </c>
      <c r="AH20" s="37" t="s">
        <v>62</v>
      </c>
      <c r="AI20" s="50"/>
      <c r="AJ20" s="50"/>
    </row>
    <row r="21" s="16" customFormat="1" ht="16" customHeight="1" spans="1:36">
      <c r="A21" s="35">
        <v>15</v>
      </c>
      <c r="B21" s="35">
        <v>15</v>
      </c>
      <c r="C21" s="36" t="s">
        <v>82</v>
      </c>
      <c r="D21" s="36" t="s">
        <v>83</v>
      </c>
      <c r="E21" s="35">
        <v>9</v>
      </c>
      <c r="F21" s="35" t="s">
        <v>84</v>
      </c>
      <c r="G21" s="37"/>
      <c r="H21" s="38">
        <v>42147</v>
      </c>
      <c r="I21" s="48">
        <v>1550</v>
      </c>
      <c r="J21" s="48">
        <f t="shared" si="0"/>
        <v>13950</v>
      </c>
      <c r="K21" s="48"/>
      <c r="L21" s="48">
        <f t="shared" si="1"/>
        <v>13382.0135287677</v>
      </c>
      <c r="M21" s="48">
        <f t="shared" si="2"/>
        <v>20.3</v>
      </c>
      <c r="N21" s="48">
        <f t="shared" si="3"/>
        <v>2716.54874633984</v>
      </c>
      <c r="O21" s="49" t="s">
        <v>60</v>
      </c>
      <c r="P21" s="50"/>
      <c r="Q21" s="56">
        <v>1</v>
      </c>
      <c r="R21" s="57">
        <v>0.986</v>
      </c>
      <c r="S21" s="57">
        <v>0.998</v>
      </c>
      <c r="T21" s="57">
        <v>0.985</v>
      </c>
      <c r="U21" s="57">
        <v>0.9897</v>
      </c>
      <c r="V21" s="58">
        <f t="shared" si="4"/>
        <v>0.959284123926</v>
      </c>
      <c r="W21" s="59">
        <f t="shared" si="5"/>
        <v>1486.8903920853</v>
      </c>
      <c r="X21" s="60">
        <f t="shared" si="6"/>
        <v>13382.0135287677</v>
      </c>
      <c r="Y21" s="37">
        <v>6</v>
      </c>
      <c r="Z21" s="71">
        <f>ROUND(($Z$4-H21)/365,2)</f>
        <v>4.78</v>
      </c>
      <c r="AA21" s="71">
        <f t="shared" si="7"/>
        <v>1.22</v>
      </c>
      <c r="AB21" s="71">
        <f t="shared" si="8"/>
        <v>20.33</v>
      </c>
      <c r="AC21" s="37">
        <v>1</v>
      </c>
      <c r="AD21" s="71">
        <f t="shared" si="9"/>
        <v>20.33</v>
      </c>
      <c r="AE21" s="71">
        <f>ROUND((AD21*$AE$3+AB21*$AE$4),1)</f>
        <v>20.3</v>
      </c>
      <c r="AF21" s="60">
        <f>X21*AE21/$AF$4</f>
        <v>2716.54874633984</v>
      </c>
      <c r="AG21" s="37" t="s">
        <v>61</v>
      </c>
      <c r="AH21" s="37" t="s">
        <v>62</v>
      </c>
      <c r="AI21" s="50"/>
      <c r="AJ21" s="50"/>
    </row>
    <row r="22" s="16" customFormat="1" ht="16" customHeight="1" spans="1:36">
      <c r="A22" s="35">
        <v>16</v>
      </c>
      <c r="B22" s="35">
        <v>16</v>
      </c>
      <c r="C22" s="36" t="s">
        <v>85</v>
      </c>
      <c r="D22" s="36" t="s">
        <v>86</v>
      </c>
      <c r="E22" s="35">
        <v>2</v>
      </c>
      <c r="F22" s="35" t="s">
        <v>84</v>
      </c>
      <c r="G22" s="37"/>
      <c r="H22" s="38">
        <v>42147</v>
      </c>
      <c r="I22" s="48">
        <v>480</v>
      </c>
      <c r="J22" s="48">
        <f t="shared" si="0"/>
        <v>960</v>
      </c>
      <c r="K22" s="48"/>
      <c r="L22" s="48">
        <f t="shared" si="1"/>
        <v>920.91275896896</v>
      </c>
      <c r="M22" s="48">
        <f t="shared" si="2"/>
        <v>20.3</v>
      </c>
      <c r="N22" s="48">
        <f t="shared" si="3"/>
        <v>186.945290070699</v>
      </c>
      <c r="O22" s="49" t="s">
        <v>60</v>
      </c>
      <c r="P22" s="50"/>
      <c r="Q22" s="56">
        <v>1</v>
      </c>
      <c r="R22" s="57">
        <v>0.986</v>
      </c>
      <c r="S22" s="57">
        <v>0.998</v>
      </c>
      <c r="T22" s="57">
        <v>0.985</v>
      </c>
      <c r="U22" s="57">
        <v>0.9897</v>
      </c>
      <c r="V22" s="58">
        <f t="shared" si="4"/>
        <v>0.959284123926</v>
      </c>
      <c r="W22" s="59">
        <f t="shared" si="5"/>
        <v>460.45637948448</v>
      </c>
      <c r="X22" s="60">
        <f t="shared" si="6"/>
        <v>920.91275896896</v>
      </c>
      <c r="Y22" s="37">
        <v>6</v>
      </c>
      <c r="Z22" s="71">
        <f>ROUND(($Z$4-H22)/365,2)</f>
        <v>4.78</v>
      </c>
      <c r="AA22" s="71">
        <f t="shared" si="7"/>
        <v>1.22</v>
      </c>
      <c r="AB22" s="71">
        <f t="shared" si="8"/>
        <v>20.33</v>
      </c>
      <c r="AC22" s="37">
        <v>1</v>
      </c>
      <c r="AD22" s="71">
        <f t="shared" si="9"/>
        <v>20.33</v>
      </c>
      <c r="AE22" s="71">
        <f>ROUND((AD22*$AE$3+AB22*$AE$4),1)</f>
        <v>20.3</v>
      </c>
      <c r="AF22" s="60">
        <f>X22*AE22/$AF$4</f>
        <v>186.945290070699</v>
      </c>
      <c r="AG22" s="37" t="s">
        <v>61</v>
      </c>
      <c r="AH22" s="37" t="s">
        <v>62</v>
      </c>
      <c r="AI22" s="50"/>
      <c r="AJ22" s="50"/>
    </row>
    <row r="23" s="16" customFormat="1" ht="16" customHeight="1" spans="1:36">
      <c r="A23" s="35">
        <v>17</v>
      </c>
      <c r="B23" s="35">
        <v>17</v>
      </c>
      <c r="C23" s="36" t="s">
        <v>87</v>
      </c>
      <c r="D23" s="36"/>
      <c r="E23" s="35">
        <v>2</v>
      </c>
      <c r="F23" s="35" t="s">
        <v>84</v>
      </c>
      <c r="G23" s="37"/>
      <c r="H23" s="38">
        <v>42147</v>
      </c>
      <c r="I23" s="48">
        <v>4032</v>
      </c>
      <c r="J23" s="48">
        <f t="shared" si="0"/>
        <v>8064</v>
      </c>
      <c r="K23" s="48"/>
      <c r="L23" s="48">
        <f t="shared" si="1"/>
        <v>7735.66717533926</v>
      </c>
      <c r="M23" s="48">
        <f t="shared" si="2"/>
        <v>52.2</v>
      </c>
      <c r="N23" s="48">
        <f t="shared" si="3"/>
        <v>4038.0182655271</v>
      </c>
      <c r="O23" s="49" t="s">
        <v>60</v>
      </c>
      <c r="P23" s="50"/>
      <c r="Q23" s="56">
        <v>1</v>
      </c>
      <c r="R23" s="57">
        <v>0.986</v>
      </c>
      <c r="S23" s="57">
        <v>0.998</v>
      </c>
      <c r="T23" s="57">
        <v>0.985</v>
      </c>
      <c r="U23" s="57">
        <v>0.9897</v>
      </c>
      <c r="V23" s="58">
        <f t="shared" si="4"/>
        <v>0.959284123926</v>
      </c>
      <c r="W23" s="59">
        <f t="shared" si="5"/>
        <v>3867.83358766963</v>
      </c>
      <c r="X23" s="60">
        <f t="shared" si="6"/>
        <v>7735.66717533926</v>
      </c>
      <c r="Y23" s="37">
        <v>10</v>
      </c>
      <c r="Z23" s="71">
        <f>ROUND(($Z$4-H23)/365,2)</f>
        <v>4.78</v>
      </c>
      <c r="AA23" s="71">
        <f t="shared" si="7"/>
        <v>5.22</v>
      </c>
      <c r="AB23" s="71">
        <f t="shared" si="8"/>
        <v>52.2</v>
      </c>
      <c r="AC23" s="37">
        <v>1</v>
      </c>
      <c r="AD23" s="71">
        <f t="shared" si="9"/>
        <v>52.2</v>
      </c>
      <c r="AE23" s="71">
        <f>ROUND((AD23*$AE$3+AB23*$AE$4),1)</f>
        <v>52.2</v>
      </c>
      <c r="AF23" s="60">
        <f>X23*AE23/$AF$4</f>
        <v>4038.0182655271</v>
      </c>
      <c r="AG23" s="37" t="s">
        <v>61</v>
      </c>
      <c r="AH23" s="37" t="s">
        <v>62</v>
      </c>
      <c r="AI23" s="50"/>
      <c r="AJ23" s="50"/>
    </row>
    <row r="24" s="16" customFormat="1" ht="16" customHeight="1" spans="1:36">
      <c r="A24" s="35">
        <v>18</v>
      </c>
      <c r="B24" s="35">
        <v>18</v>
      </c>
      <c r="C24" s="36" t="s">
        <v>88</v>
      </c>
      <c r="D24" s="36"/>
      <c r="E24" s="35">
        <v>1</v>
      </c>
      <c r="F24" s="35" t="s">
        <v>59</v>
      </c>
      <c r="G24" s="37"/>
      <c r="H24" s="38">
        <v>42147</v>
      </c>
      <c r="I24" s="48">
        <v>2500</v>
      </c>
      <c r="J24" s="48">
        <f t="shared" si="0"/>
        <v>2500</v>
      </c>
      <c r="K24" s="48"/>
      <c r="L24" s="48">
        <f t="shared" si="1"/>
        <v>2398.210309815</v>
      </c>
      <c r="M24" s="48">
        <f t="shared" si="2"/>
        <v>20.3</v>
      </c>
      <c r="N24" s="48">
        <f t="shared" si="3"/>
        <v>486.836692892445</v>
      </c>
      <c r="O24" s="49" t="s">
        <v>60</v>
      </c>
      <c r="P24" s="50"/>
      <c r="Q24" s="56">
        <v>1</v>
      </c>
      <c r="R24" s="57">
        <v>0.986</v>
      </c>
      <c r="S24" s="57">
        <v>0.998</v>
      </c>
      <c r="T24" s="57">
        <v>0.985</v>
      </c>
      <c r="U24" s="57">
        <v>0.9897</v>
      </c>
      <c r="V24" s="58">
        <f t="shared" si="4"/>
        <v>0.959284123926</v>
      </c>
      <c r="W24" s="59">
        <f t="shared" si="5"/>
        <v>2398.210309815</v>
      </c>
      <c r="X24" s="60">
        <f t="shared" si="6"/>
        <v>2398.210309815</v>
      </c>
      <c r="Y24" s="37">
        <v>6</v>
      </c>
      <c r="Z24" s="71">
        <f>ROUND(($Z$4-H24)/365,2)</f>
        <v>4.78</v>
      </c>
      <c r="AA24" s="71">
        <f t="shared" si="7"/>
        <v>1.22</v>
      </c>
      <c r="AB24" s="71">
        <f t="shared" si="8"/>
        <v>20.33</v>
      </c>
      <c r="AC24" s="37">
        <v>1</v>
      </c>
      <c r="AD24" s="71">
        <f t="shared" si="9"/>
        <v>20.33</v>
      </c>
      <c r="AE24" s="71">
        <f>ROUND((AD24*$AE$3+AB24*$AE$4),1)</f>
        <v>20.3</v>
      </c>
      <c r="AF24" s="60">
        <f>X24*AE24/$AF$4</f>
        <v>486.836692892445</v>
      </c>
      <c r="AG24" s="37" t="s">
        <v>61</v>
      </c>
      <c r="AH24" s="37" t="s">
        <v>62</v>
      </c>
      <c r="AI24" s="50"/>
      <c r="AJ24" s="50"/>
    </row>
    <row r="25" s="16" customFormat="1" ht="16" customHeight="1" spans="1:36">
      <c r="A25" s="35">
        <v>19</v>
      </c>
      <c r="B25" s="35">
        <v>19</v>
      </c>
      <c r="C25" s="36" t="s">
        <v>57</v>
      </c>
      <c r="D25" s="36" t="s">
        <v>89</v>
      </c>
      <c r="E25" s="35">
        <v>13</v>
      </c>
      <c r="F25" s="35" t="s">
        <v>59</v>
      </c>
      <c r="G25" s="37"/>
      <c r="H25" s="38">
        <v>42147</v>
      </c>
      <c r="I25" s="48">
        <v>18000</v>
      </c>
      <c r="J25" s="48">
        <f t="shared" si="0"/>
        <v>234000</v>
      </c>
      <c r="K25" s="48"/>
      <c r="L25" s="48">
        <f t="shared" si="1"/>
        <v>224472.484998684</v>
      </c>
      <c r="M25" s="48">
        <f t="shared" si="2"/>
        <v>20.3</v>
      </c>
      <c r="N25" s="48">
        <f t="shared" si="3"/>
        <v>45567.9144547329</v>
      </c>
      <c r="O25" s="49" t="s">
        <v>60</v>
      </c>
      <c r="P25" s="50"/>
      <c r="Q25" s="56">
        <v>1</v>
      </c>
      <c r="R25" s="57">
        <v>0.986</v>
      </c>
      <c r="S25" s="57">
        <v>0.998</v>
      </c>
      <c r="T25" s="57">
        <v>0.985</v>
      </c>
      <c r="U25" s="57">
        <v>0.9897</v>
      </c>
      <c r="V25" s="58">
        <f t="shared" si="4"/>
        <v>0.959284123926</v>
      </c>
      <c r="W25" s="59">
        <f t="shared" si="5"/>
        <v>17267.114230668</v>
      </c>
      <c r="X25" s="60">
        <f t="shared" si="6"/>
        <v>224472.484998684</v>
      </c>
      <c r="Y25" s="37">
        <v>6</v>
      </c>
      <c r="Z25" s="71">
        <f>ROUND(($Z$4-H25)/365,2)</f>
        <v>4.78</v>
      </c>
      <c r="AA25" s="71">
        <f t="shared" si="7"/>
        <v>1.22</v>
      </c>
      <c r="AB25" s="71">
        <f t="shared" si="8"/>
        <v>20.33</v>
      </c>
      <c r="AC25" s="37">
        <v>1</v>
      </c>
      <c r="AD25" s="71">
        <f t="shared" si="9"/>
        <v>20.33</v>
      </c>
      <c r="AE25" s="71">
        <f>ROUND((AD25*$AE$3+AB25*$AE$4),1)</f>
        <v>20.3</v>
      </c>
      <c r="AF25" s="60">
        <f>X25*AE25/$AF$4</f>
        <v>45567.9144547329</v>
      </c>
      <c r="AG25" s="37" t="s">
        <v>61</v>
      </c>
      <c r="AH25" s="37" t="s">
        <v>62</v>
      </c>
      <c r="AI25" s="50"/>
      <c r="AJ25" s="50"/>
    </row>
    <row r="26" s="16" customFormat="1" ht="16" customHeight="1" spans="1:36">
      <c r="A26" s="35">
        <v>20</v>
      </c>
      <c r="B26" s="35">
        <v>20</v>
      </c>
      <c r="C26" s="36" t="s">
        <v>90</v>
      </c>
      <c r="D26" s="36" t="s">
        <v>91</v>
      </c>
      <c r="E26" s="35">
        <v>4</v>
      </c>
      <c r="F26" s="35" t="s">
        <v>59</v>
      </c>
      <c r="G26" s="37"/>
      <c r="H26" s="38">
        <v>42147</v>
      </c>
      <c r="I26" s="48">
        <v>21000</v>
      </c>
      <c r="J26" s="48">
        <f t="shared" si="0"/>
        <v>84000</v>
      </c>
      <c r="K26" s="48"/>
      <c r="L26" s="48">
        <f t="shared" si="1"/>
        <v>80579.866409784</v>
      </c>
      <c r="M26" s="48">
        <f t="shared" si="2"/>
        <v>20.3</v>
      </c>
      <c r="N26" s="48">
        <f t="shared" si="3"/>
        <v>16357.7128811862</v>
      </c>
      <c r="O26" s="49" t="s">
        <v>60</v>
      </c>
      <c r="P26" s="50"/>
      <c r="Q26" s="56">
        <v>1</v>
      </c>
      <c r="R26" s="57">
        <v>0.986</v>
      </c>
      <c r="S26" s="57">
        <v>0.998</v>
      </c>
      <c r="T26" s="57">
        <v>0.985</v>
      </c>
      <c r="U26" s="57">
        <v>0.9897</v>
      </c>
      <c r="V26" s="58">
        <f t="shared" si="4"/>
        <v>0.959284123926</v>
      </c>
      <c r="W26" s="59">
        <f t="shared" si="5"/>
        <v>20144.966602446</v>
      </c>
      <c r="X26" s="60">
        <f t="shared" si="6"/>
        <v>80579.866409784</v>
      </c>
      <c r="Y26" s="37">
        <v>6</v>
      </c>
      <c r="Z26" s="71">
        <f>ROUND(($Z$4-H26)/365,2)</f>
        <v>4.78</v>
      </c>
      <c r="AA26" s="71">
        <f t="shared" si="7"/>
        <v>1.22</v>
      </c>
      <c r="AB26" s="71">
        <f t="shared" si="8"/>
        <v>20.33</v>
      </c>
      <c r="AC26" s="37">
        <v>1</v>
      </c>
      <c r="AD26" s="71">
        <f t="shared" si="9"/>
        <v>20.33</v>
      </c>
      <c r="AE26" s="71">
        <f>ROUND((AD26*$AE$3+AB26*$AE$4),1)</f>
        <v>20.3</v>
      </c>
      <c r="AF26" s="60">
        <f>X26*AE26/$AF$4</f>
        <v>16357.7128811862</v>
      </c>
      <c r="AG26" s="37" t="s">
        <v>61</v>
      </c>
      <c r="AH26" s="37" t="s">
        <v>62</v>
      </c>
      <c r="AI26" s="50"/>
      <c r="AJ26" s="50"/>
    </row>
    <row r="27" s="16" customFormat="1" ht="16" customHeight="1" spans="1:36">
      <c r="A27" s="35">
        <v>21</v>
      </c>
      <c r="B27" s="35">
        <v>21</v>
      </c>
      <c r="C27" s="36" t="s">
        <v>92</v>
      </c>
      <c r="D27" s="36"/>
      <c r="E27" s="35">
        <v>137.626</v>
      </c>
      <c r="F27" s="35" t="s">
        <v>93</v>
      </c>
      <c r="G27" s="37"/>
      <c r="H27" s="38">
        <v>42147</v>
      </c>
      <c r="I27" s="48">
        <v>25000</v>
      </c>
      <c r="J27" s="48">
        <f t="shared" si="0"/>
        <v>3440650</v>
      </c>
      <c r="K27" s="48"/>
      <c r="L27" s="48">
        <f t="shared" si="1"/>
        <v>3300560.92098599</v>
      </c>
      <c r="M27" s="48">
        <f t="shared" si="2"/>
        <v>20.3</v>
      </c>
      <c r="N27" s="48">
        <f t="shared" si="3"/>
        <v>670013.866960156</v>
      </c>
      <c r="O27" s="49" t="s">
        <v>60</v>
      </c>
      <c r="P27" s="50"/>
      <c r="Q27" s="56">
        <v>1</v>
      </c>
      <c r="R27" s="57">
        <v>0.986</v>
      </c>
      <c r="S27" s="57">
        <v>0.998</v>
      </c>
      <c r="T27" s="57">
        <v>0.985</v>
      </c>
      <c r="U27" s="57">
        <v>0.9897</v>
      </c>
      <c r="V27" s="58">
        <f t="shared" si="4"/>
        <v>0.959284123926</v>
      </c>
      <c r="W27" s="59">
        <f t="shared" si="5"/>
        <v>23982.10309815</v>
      </c>
      <c r="X27" s="60">
        <f t="shared" si="6"/>
        <v>3300560.92098599</v>
      </c>
      <c r="Y27" s="37">
        <v>6</v>
      </c>
      <c r="Z27" s="71">
        <f>ROUND(($Z$4-H27)/365,2)</f>
        <v>4.78</v>
      </c>
      <c r="AA27" s="71">
        <f t="shared" si="7"/>
        <v>1.22</v>
      </c>
      <c r="AB27" s="71">
        <f t="shared" si="8"/>
        <v>20.33</v>
      </c>
      <c r="AC27" s="37">
        <v>1</v>
      </c>
      <c r="AD27" s="71">
        <f t="shared" si="9"/>
        <v>20.33</v>
      </c>
      <c r="AE27" s="71">
        <f>ROUND((AD27*$AE$3+AB27*$AE$4),1)</f>
        <v>20.3</v>
      </c>
      <c r="AF27" s="60">
        <f>X27*AE27/$AF$4</f>
        <v>670013.866960156</v>
      </c>
      <c r="AG27" s="37" t="s">
        <v>61</v>
      </c>
      <c r="AH27" s="37" t="s">
        <v>62</v>
      </c>
      <c r="AI27" s="50"/>
      <c r="AJ27" s="50"/>
    </row>
    <row r="28" s="16" customFormat="1" ht="16" customHeight="1" spans="1:36">
      <c r="A28" s="35">
        <v>22</v>
      </c>
      <c r="B28" s="35">
        <v>22</v>
      </c>
      <c r="C28" s="36" t="s">
        <v>94</v>
      </c>
      <c r="D28" s="36" t="s">
        <v>95</v>
      </c>
      <c r="E28" s="35">
        <v>2</v>
      </c>
      <c r="F28" s="35" t="s">
        <v>59</v>
      </c>
      <c r="G28" s="37"/>
      <c r="H28" s="38">
        <v>42147</v>
      </c>
      <c r="I28" s="48">
        <v>51000</v>
      </c>
      <c r="J28" s="48">
        <f t="shared" si="0"/>
        <v>102000</v>
      </c>
      <c r="K28" s="48"/>
      <c r="L28" s="48">
        <f t="shared" si="1"/>
        <v>97846.980640452</v>
      </c>
      <c r="M28" s="48">
        <f t="shared" si="2"/>
        <v>20.3</v>
      </c>
      <c r="N28" s="48">
        <f t="shared" si="3"/>
        <v>19862.9370700118</v>
      </c>
      <c r="O28" s="49" t="s">
        <v>60</v>
      </c>
      <c r="P28" s="50"/>
      <c r="Q28" s="56">
        <v>1</v>
      </c>
      <c r="R28" s="57">
        <v>0.986</v>
      </c>
      <c r="S28" s="57">
        <v>0.998</v>
      </c>
      <c r="T28" s="57">
        <v>0.985</v>
      </c>
      <c r="U28" s="57">
        <v>0.9897</v>
      </c>
      <c r="V28" s="58">
        <f t="shared" si="4"/>
        <v>0.959284123926</v>
      </c>
      <c r="W28" s="59">
        <f t="shared" si="5"/>
        <v>48923.490320226</v>
      </c>
      <c r="X28" s="60">
        <f t="shared" si="6"/>
        <v>97846.980640452</v>
      </c>
      <c r="Y28" s="37">
        <v>6</v>
      </c>
      <c r="Z28" s="71">
        <f>ROUND(($Z$4-H28)/365,2)</f>
        <v>4.78</v>
      </c>
      <c r="AA28" s="71">
        <f t="shared" si="7"/>
        <v>1.22</v>
      </c>
      <c r="AB28" s="71">
        <f t="shared" si="8"/>
        <v>20.33</v>
      </c>
      <c r="AC28" s="37">
        <v>1</v>
      </c>
      <c r="AD28" s="71">
        <f t="shared" si="9"/>
        <v>20.33</v>
      </c>
      <c r="AE28" s="71">
        <f>ROUND((AD28*$AE$3+AB28*$AE$4),1)</f>
        <v>20.3</v>
      </c>
      <c r="AF28" s="60">
        <f>X28*AE28/$AF$4</f>
        <v>19862.9370700118</v>
      </c>
      <c r="AG28" s="37" t="s">
        <v>61</v>
      </c>
      <c r="AH28" s="37" t="s">
        <v>62</v>
      </c>
      <c r="AI28" s="50"/>
      <c r="AJ28" s="50"/>
    </row>
    <row r="29" s="16" customFormat="1" ht="16" customHeight="1" spans="1:36">
      <c r="A29" s="35">
        <v>23</v>
      </c>
      <c r="B29" s="35">
        <v>23</v>
      </c>
      <c r="C29" s="36" t="s">
        <v>96</v>
      </c>
      <c r="D29" s="36" t="s">
        <v>74</v>
      </c>
      <c r="E29" s="35">
        <v>3</v>
      </c>
      <c r="F29" s="35" t="s">
        <v>59</v>
      </c>
      <c r="G29" s="37"/>
      <c r="H29" s="38">
        <v>42147</v>
      </c>
      <c r="I29" s="48">
        <v>4000</v>
      </c>
      <c r="J29" s="48">
        <f t="shared" si="0"/>
        <v>12000</v>
      </c>
      <c r="K29" s="48"/>
      <c r="L29" s="48">
        <f t="shared" si="1"/>
        <v>11511.409487112</v>
      </c>
      <c r="M29" s="48">
        <f t="shared" si="2"/>
        <v>20.3</v>
      </c>
      <c r="N29" s="48">
        <f t="shared" si="3"/>
        <v>2336.81612588374</v>
      </c>
      <c r="O29" s="49" t="s">
        <v>60</v>
      </c>
      <c r="P29" s="50"/>
      <c r="Q29" s="56">
        <v>1</v>
      </c>
      <c r="R29" s="57">
        <v>0.986</v>
      </c>
      <c r="S29" s="57">
        <v>0.998</v>
      </c>
      <c r="T29" s="57">
        <v>0.985</v>
      </c>
      <c r="U29" s="57">
        <v>0.9897</v>
      </c>
      <c r="V29" s="58">
        <f t="shared" si="4"/>
        <v>0.959284123926</v>
      </c>
      <c r="W29" s="59">
        <f t="shared" si="5"/>
        <v>3837.136495704</v>
      </c>
      <c r="X29" s="60">
        <f t="shared" si="6"/>
        <v>11511.409487112</v>
      </c>
      <c r="Y29" s="37">
        <v>6</v>
      </c>
      <c r="Z29" s="71">
        <f>ROUND(($Z$4-H29)/365,2)</f>
        <v>4.78</v>
      </c>
      <c r="AA29" s="71">
        <f t="shared" si="7"/>
        <v>1.22</v>
      </c>
      <c r="AB29" s="71">
        <f t="shared" si="8"/>
        <v>20.33</v>
      </c>
      <c r="AC29" s="37">
        <v>1</v>
      </c>
      <c r="AD29" s="71">
        <f t="shared" si="9"/>
        <v>20.33</v>
      </c>
      <c r="AE29" s="71">
        <f>ROUND((AD29*$AE$3+AB29*$AE$4),1)</f>
        <v>20.3</v>
      </c>
      <c r="AF29" s="60">
        <f>X29*AE29/$AF$4</f>
        <v>2336.81612588374</v>
      </c>
      <c r="AG29" s="37" t="s">
        <v>61</v>
      </c>
      <c r="AH29" s="37" t="s">
        <v>62</v>
      </c>
      <c r="AI29" s="50"/>
      <c r="AJ29" s="50"/>
    </row>
    <row r="30" s="16" customFormat="1" ht="16" customHeight="1" spans="1:36">
      <c r="A30" s="35">
        <v>24</v>
      </c>
      <c r="B30" s="35">
        <v>24</v>
      </c>
      <c r="C30" s="36" t="s">
        <v>96</v>
      </c>
      <c r="D30" s="36" t="s">
        <v>97</v>
      </c>
      <c r="E30" s="35">
        <v>2</v>
      </c>
      <c r="F30" s="35" t="s">
        <v>59</v>
      </c>
      <c r="G30" s="37"/>
      <c r="H30" s="38">
        <v>42147</v>
      </c>
      <c r="I30" s="48">
        <v>4000</v>
      </c>
      <c r="J30" s="48">
        <f t="shared" si="0"/>
        <v>8000</v>
      </c>
      <c r="K30" s="48"/>
      <c r="L30" s="48">
        <f t="shared" si="1"/>
        <v>7674.272991408</v>
      </c>
      <c r="M30" s="48">
        <f t="shared" si="2"/>
        <v>20.3</v>
      </c>
      <c r="N30" s="48">
        <f t="shared" si="3"/>
        <v>1557.87741725582</v>
      </c>
      <c r="O30" s="49" t="s">
        <v>60</v>
      </c>
      <c r="P30" s="50"/>
      <c r="Q30" s="56">
        <v>1</v>
      </c>
      <c r="R30" s="57">
        <v>0.986</v>
      </c>
      <c r="S30" s="57">
        <v>0.998</v>
      </c>
      <c r="T30" s="57">
        <v>0.985</v>
      </c>
      <c r="U30" s="57">
        <v>0.9897</v>
      </c>
      <c r="V30" s="58">
        <f t="shared" si="4"/>
        <v>0.959284123926</v>
      </c>
      <c r="W30" s="59">
        <f t="shared" si="5"/>
        <v>3837.136495704</v>
      </c>
      <c r="X30" s="60">
        <f t="shared" si="6"/>
        <v>7674.272991408</v>
      </c>
      <c r="Y30" s="37">
        <v>6</v>
      </c>
      <c r="Z30" s="71">
        <f>ROUND(($Z$4-H30)/365,2)</f>
        <v>4.78</v>
      </c>
      <c r="AA30" s="71">
        <f t="shared" si="7"/>
        <v>1.22</v>
      </c>
      <c r="AB30" s="71">
        <f t="shared" si="8"/>
        <v>20.33</v>
      </c>
      <c r="AC30" s="37">
        <v>1</v>
      </c>
      <c r="AD30" s="71">
        <f t="shared" si="9"/>
        <v>20.33</v>
      </c>
      <c r="AE30" s="71">
        <f>ROUND((AD30*$AE$3+AB30*$AE$4),1)</f>
        <v>20.3</v>
      </c>
      <c r="AF30" s="60">
        <f>X30*AE30/$AF$4</f>
        <v>1557.87741725582</v>
      </c>
      <c r="AG30" s="37" t="s">
        <v>61</v>
      </c>
      <c r="AH30" s="37" t="s">
        <v>62</v>
      </c>
      <c r="AI30" s="50"/>
      <c r="AJ30" s="50"/>
    </row>
    <row r="31" s="16" customFormat="1" ht="16" customHeight="1" spans="1:36">
      <c r="A31" s="35">
        <v>25</v>
      </c>
      <c r="B31" s="35">
        <v>25</v>
      </c>
      <c r="C31" s="36" t="s">
        <v>98</v>
      </c>
      <c r="D31" s="36" t="s">
        <v>99</v>
      </c>
      <c r="E31" s="35">
        <v>113.44</v>
      </c>
      <c r="F31" s="35" t="s">
        <v>93</v>
      </c>
      <c r="G31" s="37"/>
      <c r="H31" s="38">
        <v>42147</v>
      </c>
      <c r="I31" s="48">
        <v>25000</v>
      </c>
      <c r="J31" s="48">
        <f t="shared" si="0"/>
        <v>2836000</v>
      </c>
      <c r="K31" s="48"/>
      <c r="L31" s="48">
        <f t="shared" si="1"/>
        <v>2720529.77545414</v>
      </c>
      <c r="M31" s="48">
        <f t="shared" si="2"/>
        <v>20.3</v>
      </c>
      <c r="N31" s="48">
        <f t="shared" si="3"/>
        <v>552267.54441719</v>
      </c>
      <c r="O31" s="49" t="s">
        <v>60</v>
      </c>
      <c r="P31" s="50"/>
      <c r="Q31" s="56">
        <v>1</v>
      </c>
      <c r="R31" s="57">
        <v>0.986</v>
      </c>
      <c r="S31" s="57">
        <v>0.998</v>
      </c>
      <c r="T31" s="57">
        <v>0.985</v>
      </c>
      <c r="U31" s="57">
        <v>0.9897</v>
      </c>
      <c r="V31" s="58">
        <f t="shared" si="4"/>
        <v>0.959284123926</v>
      </c>
      <c r="W31" s="59">
        <f t="shared" si="5"/>
        <v>23982.10309815</v>
      </c>
      <c r="X31" s="60">
        <f t="shared" si="6"/>
        <v>2720529.77545414</v>
      </c>
      <c r="Y31" s="37">
        <v>6</v>
      </c>
      <c r="Z31" s="71">
        <f>ROUND(($Z$4-H31)/365,2)</f>
        <v>4.78</v>
      </c>
      <c r="AA31" s="71">
        <f t="shared" si="7"/>
        <v>1.22</v>
      </c>
      <c r="AB31" s="71">
        <f t="shared" si="8"/>
        <v>20.33</v>
      </c>
      <c r="AC31" s="37">
        <v>1</v>
      </c>
      <c r="AD31" s="71">
        <f t="shared" si="9"/>
        <v>20.33</v>
      </c>
      <c r="AE31" s="71">
        <f>ROUND((AD31*$AE$3+AB31*$AE$4),1)</f>
        <v>20.3</v>
      </c>
      <c r="AF31" s="60">
        <f>X31*AE31/$AF$4</f>
        <v>552267.54441719</v>
      </c>
      <c r="AG31" s="37" t="s">
        <v>61</v>
      </c>
      <c r="AH31" s="37" t="s">
        <v>62</v>
      </c>
      <c r="AI31" s="50"/>
      <c r="AJ31" s="50"/>
    </row>
    <row r="32" s="16" customFormat="1" ht="16" customHeight="1" spans="1:36">
      <c r="A32" s="35">
        <v>26</v>
      </c>
      <c r="B32" s="35">
        <v>26</v>
      </c>
      <c r="C32" s="36" t="s">
        <v>100</v>
      </c>
      <c r="D32" s="36"/>
      <c r="E32" s="35">
        <v>576</v>
      </c>
      <c r="F32" s="35" t="s">
        <v>101</v>
      </c>
      <c r="G32" s="37"/>
      <c r="H32" s="38">
        <v>42147</v>
      </c>
      <c r="I32" s="48">
        <v>500</v>
      </c>
      <c r="J32" s="48">
        <f t="shared" si="0"/>
        <v>288000</v>
      </c>
      <c r="K32" s="48"/>
      <c r="L32" s="48">
        <f t="shared" si="1"/>
        <v>276273.827690688</v>
      </c>
      <c r="M32" s="48">
        <f t="shared" si="2"/>
        <v>20.3</v>
      </c>
      <c r="N32" s="48">
        <f t="shared" si="3"/>
        <v>56083.5870212097</v>
      </c>
      <c r="O32" s="49" t="s">
        <v>60</v>
      </c>
      <c r="P32" s="50"/>
      <c r="Q32" s="56">
        <v>1</v>
      </c>
      <c r="R32" s="57">
        <v>0.986</v>
      </c>
      <c r="S32" s="57">
        <v>0.998</v>
      </c>
      <c r="T32" s="57">
        <v>0.985</v>
      </c>
      <c r="U32" s="57">
        <v>0.9897</v>
      </c>
      <c r="V32" s="58">
        <f t="shared" si="4"/>
        <v>0.959284123926</v>
      </c>
      <c r="W32" s="59">
        <f t="shared" si="5"/>
        <v>479.642061963</v>
      </c>
      <c r="X32" s="60">
        <f t="shared" si="6"/>
        <v>276273.827690688</v>
      </c>
      <c r="Y32" s="37">
        <v>6</v>
      </c>
      <c r="Z32" s="71">
        <f>ROUND(($Z$4-H32)/365,2)</f>
        <v>4.78</v>
      </c>
      <c r="AA32" s="71">
        <f t="shared" si="7"/>
        <v>1.22</v>
      </c>
      <c r="AB32" s="71">
        <f t="shared" si="8"/>
        <v>20.33</v>
      </c>
      <c r="AC32" s="37">
        <v>1</v>
      </c>
      <c r="AD32" s="71">
        <f t="shared" si="9"/>
        <v>20.33</v>
      </c>
      <c r="AE32" s="71">
        <f>ROUND((AD32*$AE$3+AB32*$AE$4),1)</f>
        <v>20.3</v>
      </c>
      <c r="AF32" s="60">
        <f>X32*AE32/$AF$4</f>
        <v>56083.5870212097</v>
      </c>
      <c r="AG32" s="37" t="s">
        <v>61</v>
      </c>
      <c r="AH32" s="37" t="s">
        <v>62</v>
      </c>
      <c r="AI32" s="50"/>
      <c r="AJ32" s="50"/>
    </row>
    <row r="33" s="16" customFormat="1" ht="16" customHeight="1" spans="1:36">
      <c r="A33" s="35">
        <v>27</v>
      </c>
      <c r="B33" s="35">
        <v>27</v>
      </c>
      <c r="C33" s="36" t="s">
        <v>102</v>
      </c>
      <c r="D33" s="36"/>
      <c r="E33" s="35">
        <v>198</v>
      </c>
      <c r="F33" s="35" t="s">
        <v>103</v>
      </c>
      <c r="G33" s="37"/>
      <c r="H33" s="38">
        <v>42147</v>
      </c>
      <c r="I33" s="48">
        <v>11000</v>
      </c>
      <c r="J33" s="48">
        <f t="shared" si="0"/>
        <v>2178000</v>
      </c>
      <c r="K33" s="48"/>
      <c r="L33" s="48">
        <f t="shared" si="1"/>
        <v>2089320.82191083</v>
      </c>
      <c r="M33" s="48">
        <f t="shared" si="2"/>
        <v>20.3</v>
      </c>
      <c r="N33" s="48">
        <f t="shared" si="3"/>
        <v>424132.126847898</v>
      </c>
      <c r="O33" s="49" t="s">
        <v>60</v>
      </c>
      <c r="P33" s="50"/>
      <c r="Q33" s="56">
        <v>1</v>
      </c>
      <c r="R33" s="57">
        <v>0.986</v>
      </c>
      <c r="S33" s="57">
        <v>0.998</v>
      </c>
      <c r="T33" s="57">
        <v>0.985</v>
      </c>
      <c r="U33" s="57">
        <v>0.9897</v>
      </c>
      <c r="V33" s="58">
        <f t="shared" si="4"/>
        <v>0.959284123926</v>
      </c>
      <c r="W33" s="59">
        <f t="shared" si="5"/>
        <v>10552.125363186</v>
      </c>
      <c r="X33" s="60">
        <f t="shared" si="6"/>
        <v>2089320.82191083</v>
      </c>
      <c r="Y33" s="37">
        <v>6</v>
      </c>
      <c r="Z33" s="71">
        <f>ROUND(($Z$4-H33)/365,2)</f>
        <v>4.78</v>
      </c>
      <c r="AA33" s="71">
        <f t="shared" si="7"/>
        <v>1.22</v>
      </c>
      <c r="AB33" s="71">
        <f t="shared" si="8"/>
        <v>20.33</v>
      </c>
      <c r="AC33" s="37">
        <v>1</v>
      </c>
      <c r="AD33" s="71">
        <f t="shared" si="9"/>
        <v>20.33</v>
      </c>
      <c r="AE33" s="71">
        <f>ROUND((AD33*$AE$3+AB33*$AE$4),1)</f>
        <v>20.3</v>
      </c>
      <c r="AF33" s="60">
        <f>X33*AE33/$AF$4</f>
        <v>424132.126847898</v>
      </c>
      <c r="AG33" s="37" t="s">
        <v>61</v>
      </c>
      <c r="AH33" s="37" t="s">
        <v>62</v>
      </c>
      <c r="AI33" s="50"/>
      <c r="AJ33" s="50"/>
    </row>
    <row r="34" s="16" customFormat="1" ht="16" customHeight="1" spans="1:36">
      <c r="A34" s="35">
        <v>28</v>
      </c>
      <c r="B34" s="35">
        <v>28</v>
      </c>
      <c r="C34" s="36" t="s">
        <v>104</v>
      </c>
      <c r="D34" s="36"/>
      <c r="E34" s="35">
        <v>1</v>
      </c>
      <c r="F34" s="35" t="s">
        <v>59</v>
      </c>
      <c r="G34" s="37"/>
      <c r="H34" s="38">
        <v>42147</v>
      </c>
      <c r="I34" s="48">
        <v>25000</v>
      </c>
      <c r="J34" s="48">
        <f t="shared" si="0"/>
        <v>25000</v>
      </c>
      <c r="K34" s="48"/>
      <c r="L34" s="48">
        <f t="shared" si="1"/>
        <v>23982.10309815</v>
      </c>
      <c r="M34" s="48">
        <f t="shared" si="2"/>
        <v>20.3</v>
      </c>
      <c r="N34" s="48">
        <f t="shared" si="3"/>
        <v>4868.36692892445</v>
      </c>
      <c r="O34" s="49" t="s">
        <v>60</v>
      </c>
      <c r="P34" s="50"/>
      <c r="Q34" s="56">
        <v>1</v>
      </c>
      <c r="R34" s="57">
        <v>0.986</v>
      </c>
      <c r="S34" s="57">
        <v>0.998</v>
      </c>
      <c r="T34" s="57">
        <v>0.985</v>
      </c>
      <c r="U34" s="57">
        <v>0.9897</v>
      </c>
      <c r="V34" s="58">
        <f t="shared" si="4"/>
        <v>0.959284123926</v>
      </c>
      <c r="W34" s="59">
        <f t="shared" si="5"/>
        <v>23982.10309815</v>
      </c>
      <c r="X34" s="60">
        <f t="shared" si="6"/>
        <v>23982.10309815</v>
      </c>
      <c r="Y34" s="37">
        <v>6</v>
      </c>
      <c r="Z34" s="71">
        <f>ROUND(($Z$4-H34)/365,2)</f>
        <v>4.78</v>
      </c>
      <c r="AA34" s="71">
        <f t="shared" si="7"/>
        <v>1.22</v>
      </c>
      <c r="AB34" s="71">
        <f t="shared" si="8"/>
        <v>20.33</v>
      </c>
      <c r="AC34" s="37">
        <v>1</v>
      </c>
      <c r="AD34" s="71">
        <f t="shared" si="9"/>
        <v>20.33</v>
      </c>
      <c r="AE34" s="71">
        <f>ROUND((AD34*$AE$3+AB34*$AE$4),1)</f>
        <v>20.3</v>
      </c>
      <c r="AF34" s="60">
        <f>X34*AE34/$AF$4</f>
        <v>4868.36692892445</v>
      </c>
      <c r="AG34" s="37" t="s">
        <v>61</v>
      </c>
      <c r="AH34" s="37" t="s">
        <v>62</v>
      </c>
      <c r="AI34" s="50"/>
      <c r="AJ34" s="50"/>
    </row>
    <row r="35" s="16" customFormat="1" ht="16" customHeight="1" spans="1:36">
      <c r="A35" s="35">
        <v>29</v>
      </c>
      <c r="B35" s="35">
        <v>29</v>
      </c>
      <c r="C35" s="36" t="s">
        <v>104</v>
      </c>
      <c r="D35" s="36"/>
      <c r="E35" s="35">
        <v>1</v>
      </c>
      <c r="F35" s="35" t="s">
        <v>59</v>
      </c>
      <c r="G35" s="37"/>
      <c r="H35" s="38">
        <v>42147</v>
      </c>
      <c r="I35" s="48">
        <v>25000</v>
      </c>
      <c r="J35" s="48">
        <f t="shared" si="0"/>
        <v>25000</v>
      </c>
      <c r="K35" s="48"/>
      <c r="L35" s="48">
        <f t="shared" si="1"/>
        <v>23982.10309815</v>
      </c>
      <c r="M35" s="48">
        <f t="shared" si="2"/>
        <v>20.3</v>
      </c>
      <c r="N35" s="48">
        <f t="shared" si="3"/>
        <v>4868.36692892445</v>
      </c>
      <c r="O35" s="49" t="s">
        <v>60</v>
      </c>
      <c r="P35" s="50"/>
      <c r="Q35" s="56">
        <v>1</v>
      </c>
      <c r="R35" s="57">
        <v>0.986</v>
      </c>
      <c r="S35" s="57">
        <v>0.998</v>
      </c>
      <c r="T35" s="57">
        <v>0.985</v>
      </c>
      <c r="U35" s="57">
        <v>0.9897</v>
      </c>
      <c r="V35" s="58">
        <f t="shared" si="4"/>
        <v>0.959284123926</v>
      </c>
      <c r="W35" s="59">
        <f t="shared" si="5"/>
        <v>23982.10309815</v>
      </c>
      <c r="X35" s="60">
        <f t="shared" si="6"/>
        <v>23982.10309815</v>
      </c>
      <c r="Y35" s="37">
        <v>6</v>
      </c>
      <c r="Z35" s="71">
        <f>ROUND(($Z$4-H35)/365,2)</f>
        <v>4.78</v>
      </c>
      <c r="AA35" s="71">
        <f t="shared" si="7"/>
        <v>1.22</v>
      </c>
      <c r="AB35" s="71">
        <f t="shared" si="8"/>
        <v>20.33</v>
      </c>
      <c r="AC35" s="37">
        <v>1</v>
      </c>
      <c r="AD35" s="71">
        <f t="shared" si="9"/>
        <v>20.33</v>
      </c>
      <c r="AE35" s="71">
        <f>ROUND((AD35*$AE$3+AB35*$AE$4),1)</f>
        <v>20.3</v>
      </c>
      <c r="AF35" s="60">
        <f>X35*AE35/$AF$4</f>
        <v>4868.36692892445</v>
      </c>
      <c r="AG35" s="37" t="s">
        <v>61</v>
      </c>
      <c r="AH35" s="37" t="s">
        <v>62</v>
      </c>
      <c r="AI35" s="50"/>
      <c r="AJ35" s="50"/>
    </row>
    <row r="36" s="16" customFormat="1" ht="16" customHeight="1" spans="1:36">
      <c r="A36" s="35">
        <v>30</v>
      </c>
      <c r="B36" s="35">
        <v>30</v>
      </c>
      <c r="C36" s="36" t="s">
        <v>104</v>
      </c>
      <c r="D36" s="36"/>
      <c r="E36" s="35">
        <v>1</v>
      </c>
      <c r="F36" s="35" t="s">
        <v>59</v>
      </c>
      <c r="G36" s="37"/>
      <c r="H36" s="38">
        <v>42147</v>
      </c>
      <c r="I36" s="48">
        <v>25000</v>
      </c>
      <c r="J36" s="48">
        <f t="shared" si="0"/>
        <v>25000</v>
      </c>
      <c r="K36" s="48"/>
      <c r="L36" s="48">
        <f t="shared" si="1"/>
        <v>23982.10309815</v>
      </c>
      <c r="M36" s="48">
        <f t="shared" si="2"/>
        <v>20.3</v>
      </c>
      <c r="N36" s="48">
        <f t="shared" si="3"/>
        <v>4868.36692892445</v>
      </c>
      <c r="O36" s="49" t="s">
        <v>60</v>
      </c>
      <c r="P36" s="50"/>
      <c r="Q36" s="56">
        <v>1</v>
      </c>
      <c r="R36" s="57">
        <v>0.986</v>
      </c>
      <c r="S36" s="57">
        <v>0.998</v>
      </c>
      <c r="T36" s="57">
        <v>0.985</v>
      </c>
      <c r="U36" s="57">
        <v>0.9897</v>
      </c>
      <c r="V36" s="58">
        <f t="shared" si="4"/>
        <v>0.959284123926</v>
      </c>
      <c r="W36" s="59">
        <f t="shared" si="5"/>
        <v>23982.10309815</v>
      </c>
      <c r="X36" s="60">
        <f t="shared" si="6"/>
        <v>23982.10309815</v>
      </c>
      <c r="Y36" s="37">
        <v>6</v>
      </c>
      <c r="Z36" s="71">
        <f>ROUND(($Z$4-H36)/365,2)</f>
        <v>4.78</v>
      </c>
      <c r="AA36" s="71">
        <f t="shared" si="7"/>
        <v>1.22</v>
      </c>
      <c r="AB36" s="71">
        <f t="shared" si="8"/>
        <v>20.33</v>
      </c>
      <c r="AC36" s="37">
        <v>1</v>
      </c>
      <c r="AD36" s="71">
        <f t="shared" si="9"/>
        <v>20.33</v>
      </c>
      <c r="AE36" s="71">
        <f>ROUND((AD36*$AE$3+AB36*$AE$4),1)</f>
        <v>20.3</v>
      </c>
      <c r="AF36" s="60">
        <f>X36*AE36/$AF$4</f>
        <v>4868.36692892445</v>
      </c>
      <c r="AG36" s="37" t="s">
        <v>61</v>
      </c>
      <c r="AH36" s="37" t="s">
        <v>62</v>
      </c>
      <c r="AI36" s="50"/>
      <c r="AJ36" s="50"/>
    </row>
    <row r="37" s="16" customFormat="1" ht="16" customHeight="1" spans="1:36">
      <c r="A37" s="35">
        <v>31</v>
      </c>
      <c r="B37" s="35">
        <v>31</v>
      </c>
      <c r="C37" s="36" t="s">
        <v>104</v>
      </c>
      <c r="D37" s="36"/>
      <c r="E37" s="35">
        <v>1</v>
      </c>
      <c r="F37" s="35" t="s">
        <v>59</v>
      </c>
      <c r="G37" s="37"/>
      <c r="H37" s="38">
        <v>42147</v>
      </c>
      <c r="I37" s="48">
        <v>25000</v>
      </c>
      <c r="J37" s="48">
        <f t="shared" si="0"/>
        <v>25000</v>
      </c>
      <c r="K37" s="48"/>
      <c r="L37" s="48">
        <f t="shared" si="1"/>
        <v>23982.10309815</v>
      </c>
      <c r="M37" s="48">
        <f t="shared" si="2"/>
        <v>20.3</v>
      </c>
      <c r="N37" s="48">
        <f t="shared" si="3"/>
        <v>4868.36692892445</v>
      </c>
      <c r="O37" s="49" t="s">
        <v>60</v>
      </c>
      <c r="P37" s="50"/>
      <c r="Q37" s="56">
        <v>1</v>
      </c>
      <c r="R37" s="57">
        <v>0.986</v>
      </c>
      <c r="S37" s="57">
        <v>0.998</v>
      </c>
      <c r="T37" s="57">
        <v>0.985</v>
      </c>
      <c r="U37" s="57">
        <v>0.9897</v>
      </c>
      <c r="V37" s="58">
        <f t="shared" si="4"/>
        <v>0.959284123926</v>
      </c>
      <c r="W37" s="59">
        <f t="shared" si="5"/>
        <v>23982.10309815</v>
      </c>
      <c r="X37" s="60">
        <f t="shared" si="6"/>
        <v>23982.10309815</v>
      </c>
      <c r="Y37" s="37">
        <v>6</v>
      </c>
      <c r="Z37" s="71">
        <f>ROUND(($Z$4-H37)/365,2)</f>
        <v>4.78</v>
      </c>
      <c r="AA37" s="71">
        <f t="shared" si="7"/>
        <v>1.22</v>
      </c>
      <c r="AB37" s="71">
        <f t="shared" si="8"/>
        <v>20.33</v>
      </c>
      <c r="AC37" s="37">
        <v>1</v>
      </c>
      <c r="AD37" s="71">
        <f t="shared" si="9"/>
        <v>20.33</v>
      </c>
      <c r="AE37" s="71">
        <f>ROUND((AD37*$AE$3+AB37*$AE$4),1)</f>
        <v>20.3</v>
      </c>
      <c r="AF37" s="60">
        <f>X37*AE37/$AF$4</f>
        <v>4868.36692892445</v>
      </c>
      <c r="AG37" s="37" t="s">
        <v>61</v>
      </c>
      <c r="AH37" s="37" t="s">
        <v>62</v>
      </c>
      <c r="AI37" s="50"/>
      <c r="AJ37" s="50"/>
    </row>
    <row r="38" s="16" customFormat="1" ht="16" customHeight="1" spans="1:36">
      <c r="A38" s="35">
        <v>32</v>
      </c>
      <c r="B38" s="35">
        <v>32</v>
      </c>
      <c r="C38" s="36" t="s">
        <v>105</v>
      </c>
      <c r="D38" s="36"/>
      <c r="E38" s="35">
        <v>4</v>
      </c>
      <c r="F38" s="35" t="s">
        <v>84</v>
      </c>
      <c r="G38" s="37"/>
      <c r="H38" s="38">
        <v>42147</v>
      </c>
      <c r="I38" s="48">
        <v>1500</v>
      </c>
      <c r="J38" s="48">
        <f t="shared" si="0"/>
        <v>6000</v>
      </c>
      <c r="K38" s="48"/>
      <c r="L38" s="48">
        <f t="shared" si="1"/>
        <v>5755.704743556</v>
      </c>
      <c r="M38" s="48">
        <f t="shared" si="2"/>
        <v>20.3</v>
      </c>
      <c r="N38" s="48">
        <f t="shared" si="3"/>
        <v>1168.40806294187</v>
      </c>
      <c r="O38" s="49" t="s">
        <v>60</v>
      </c>
      <c r="P38" s="50"/>
      <c r="Q38" s="56">
        <v>1</v>
      </c>
      <c r="R38" s="57">
        <v>0.986</v>
      </c>
      <c r="S38" s="57">
        <v>0.998</v>
      </c>
      <c r="T38" s="57">
        <v>0.985</v>
      </c>
      <c r="U38" s="57">
        <v>0.9897</v>
      </c>
      <c r="V38" s="58">
        <f t="shared" si="4"/>
        <v>0.959284123926</v>
      </c>
      <c r="W38" s="59">
        <f t="shared" si="5"/>
        <v>1438.926185889</v>
      </c>
      <c r="X38" s="60">
        <f t="shared" si="6"/>
        <v>5755.704743556</v>
      </c>
      <c r="Y38" s="37">
        <v>6</v>
      </c>
      <c r="Z38" s="71">
        <f>ROUND(($Z$4-H38)/365,2)</f>
        <v>4.78</v>
      </c>
      <c r="AA38" s="71">
        <f t="shared" si="7"/>
        <v>1.22</v>
      </c>
      <c r="AB38" s="71">
        <f t="shared" si="8"/>
        <v>20.33</v>
      </c>
      <c r="AC38" s="37">
        <v>1</v>
      </c>
      <c r="AD38" s="71">
        <f t="shared" si="9"/>
        <v>20.33</v>
      </c>
      <c r="AE38" s="71">
        <f>ROUND((AD38*$AE$3+AB38*$AE$4),1)</f>
        <v>20.3</v>
      </c>
      <c r="AF38" s="60">
        <f>X38*AE38/$AF$4</f>
        <v>1168.40806294187</v>
      </c>
      <c r="AG38" s="37" t="s">
        <v>61</v>
      </c>
      <c r="AH38" s="37" t="s">
        <v>62</v>
      </c>
      <c r="AI38" s="50"/>
      <c r="AJ38" s="50"/>
    </row>
    <row r="39" s="16" customFormat="1" ht="16" customHeight="1" spans="1:36">
      <c r="A39" s="35">
        <v>33</v>
      </c>
      <c r="B39" s="35">
        <v>33</v>
      </c>
      <c r="C39" s="36" t="s">
        <v>106</v>
      </c>
      <c r="D39" s="39" t="s">
        <v>107</v>
      </c>
      <c r="E39" s="35">
        <v>3</v>
      </c>
      <c r="F39" s="35" t="s">
        <v>59</v>
      </c>
      <c r="G39" s="37"/>
      <c r="H39" s="38">
        <v>42147</v>
      </c>
      <c r="I39" s="48">
        <v>4500</v>
      </c>
      <c r="J39" s="48">
        <f t="shared" si="0"/>
        <v>13500</v>
      </c>
      <c r="K39" s="48"/>
      <c r="L39" s="48">
        <f t="shared" si="1"/>
        <v>12950.335673001</v>
      </c>
      <c r="M39" s="48">
        <f t="shared" si="2"/>
        <v>20.3</v>
      </c>
      <c r="N39" s="48">
        <f t="shared" si="3"/>
        <v>2628.9181416192</v>
      </c>
      <c r="O39" s="49" t="s">
        <v>60</v>
      </c>
      <c r="P39" s="50"/>
      <c r="Q39" s="56">
        <v>1</v>
      </c>
      <c r="R39" s="57">
        <v>0.986</v>
      </c>
      <c r="S39" s="57">
        <v>0.998</v>
      </c>
      <c r="T39" s="57">
        <v>0.985</v>
      </c>
      <c r="U39" s="57">
        <v>0.9897</v>
      </c>
      <c r="V39" s="58">
        <f t="shared" si="4"/>
        <v>0.959284123926</v>
      </c>
      <c r="W39" s="59">
        <f t="shared" si="5"/>
        <v>4316.778557667</v>
      </c>
      <c r="X39" s="60">
        <f t="shared" si="6"/>
        <v>12950.335673001</v>
      </c>
      <c r="Y39" s="37">
        <v>6</v>
      </c>
      <c r="Z39" s="71">
        <f>ROUND(($Z$4-H39)/365,2)</f>
        <v>4.78</v>
      </c>
      <c r="AA39" s="71">
        <f t="shared" si="7"/>
        <v>1.22</v>
      </c>
      <c r="AB39" s="71">
        <f t="shared" si="8"/>
        <v>20.33</v>
      </c>
      <c r="AC39" s="37">
        <v>1</v>
      </c>
      <c r="AD39" s="71">
        <f t="shared" si="9"/>
        <v>20.33</v>
      </c>
      <c r="AE39" s="71">
        <f>ROUND((AD39*$AE$3+AB39*$AE$4),1)</f>
        <v>20.3</v>
      </c>
      <c r="AF39" s="60">
        <f>X39*AE39/$AF$4</f>
        <v>2628.9181416192</v>
      </c>
      <c r="AG39" s="37" t="s">
        <v>61</v>
      </c>
      <c r="AH39" s="37" t="s">
        <v>62</v>
      </c>
      <c r="AI39" s="50"/>
      <c r="AJ39" s="50"/>
    </row>
    <row r="40" s="16" customFormat="1" ht="16" customHeight="1" spans="1:36">
      <c r="A40" s="35">
        <v>34</v>
      </c>
      <c r="B40" s="35">
        <v>34</v>
      </c>
      <c r="C40" s="36" t="s">
        <v>106</v>
      </c>
      <c r="D40" s="39" t="s">
        <v>108</v>
      </c>
      <c r="E40" s="35">
        <v>12</v>
      </c>
      <c r="F40" s="35" t="s">
        <v>59</v>
      </c>
      <c r="G40" s="37"/>
      <c r="H40" s="38">
        <v>42147</v>
      </c>
      <c r="I40" s="48">
        <v>6820</v>
      </c>
      <c r="J40" s="48">
        <f t="shared" si="0"/>
        <v>81840</v>
      </c>
      <c r="K40" s="48"/>
      <c r="L40" s="48">
        <f t="shared" si="1"/>
        <v>78507.8127021038</v>
      </c>
      <c r="M40" s="48">
        <f t="shared" si="2"/>
        <v>20.3</v>
      </c>
      <c r="N40" s="48">
        <f t="shared" si="3"/>
        <v>15937.0859785271</v>
      </c>
      <c r="O40" s="49" t="s">
        <v>60</v>
      </c>
      <c r="P40" s="50"/>
      <c r="Q40" s="56">
        <v>1</v>
      </c>
      <c r="R40" s="57">
        <v>0.986</v>
      </c>
      <c r="S40" s="57">
        <v>0.998</v>
      </c>
      <c r="T40" s="57">
        <v>0.985</v>
      </c>
      <c r="U40" s="57">
        <v>0.9897</v>
      </c>
      <c r="V40" s="58">
        <f t="shared" si="4"/>
        <v>0.959284123926</v>
      </c>
      <c r="W40" s="59">
        <f t="shared" si="5"/>
        <v>6542.31772517532</v>
      </c>
      <c r="X40" s="60">
        <f t="shared" si="6"/>
        <v>78507.8127021038</v>
      </c>
      <c r="Y40" s="37">
        <v>6</v>
      </c>
      <c r="Z40" s="71">
        <f>ROUND(($Z$4-H40)/365,2)</f>
        <v>4.78</v>
      </c>
      <c r="AA40" s="71">
        <f t="shared" si="7"/>
        <v>1.22</v>
      </c>
      <c r="AB40" s="71">
        <f t="shared" si="8"/>
        <v>20.33</v>
      </c>
      <c r="AC40" s="37">
        <v>1</v>
      </c>
      <c r="AD40" s="71">
        <f t="shared" si="9"/>
        <v>20.33</v>
      </c>
      <c r="AE40" s="71">
        <f>ROUND((AD40*$AE$3+AB40*$AE$4),1)</f>
        <v>20.3</v>
      </c>
      <c r="AF40" s="60">
        <f>X40*AE40/$AF$4</f>
        <v>15937.0859785271</v>
      </c>
      <c r="AG40" s="37" t="s">
        <v>61</v>
      </c>
      <c r="AH40" s="37" t="s">
        <v>62</v>
      </c>
      <c r="AI40" s="50"/>
      <c r="AJ40" s="50"/>
    </row>
    <row r="41" s="16" customFormat="1" ht="16" customHeight="1" spans="1:36">
      <c r="A41" s="35">
        <v>35</v>
      </c>
      <c r="B41" s="35">
        <v>35</v>
      </c>
      <c r="C41" s="36" t="s">
        <v>106</v>
      </c>
      <c r="D41" s="39" t="s">
        <v>109</v>
      </c>
      <c r="E41" s="35">
        <v>4</v>
      </c>
      <c r="F41" s="35" t="s">
        <v>59</v>
      </c>
      <c r="G41" s="37"/>
      <c r="H41" s="38">
        <v>42147</v>
      </c>
      <c r="I41" s="48">
        <v>8000</v>
      </c>
      <c r="J41" s="48">
        <f t="shared" si="0"/>
        <v>32000</v>
      </c>
      <c r="K41" s="48"/>
      <c r="L41" s="48">
        <f t="shared" si="1"/>
        <v>30697.091965632</v>
      </c>
      <c r="M41" s="48">
        <f t="shared" si="2"/>
        <v>20.3</v>
      </c>
      <c r="N41" s="48">
        <f t="shared" si="3"/>
        <v>6231.5096690233</v>
      </c>
      <c r="O41" s="49" t="s">
        <v>60</v>
      </c>
      <c r="P41" s="50"/>
      <c r="Q41" s="56">
        <v>1</v>
      </c>
      <c r="R41" s="57">
        <v>0.986</v>
      </c>
      <c r="S41" s="57">
        <v>0.998</v>
      </c>
      <c r="T41" s="57">
        <v>0.985</v>
      </c>
      <c r="U41" s="57">
        <v>0.9897</v>
      </c>
      <c r="V41" s="58">
        <f t="shared" si="4"/>
        <v>0.959284123926</v>
      </c>
      <c r="W41" s="59">
        <f t="shared" si="5"/>
        <v>7674.272991408</v>
      </c>
      <c r="X41" s="60">
        <f t="shared" si="6"/>
        <v>30697.091965632</v>
      </c>
      <c r="Y41" s="37">
        <v>6</v>
      </c>
      <c r="Z41" s="71">
        <f>ROUND(($Z$4-H41)/365,2)</f>
        <v>4.78</v>
      </c>
      <c r="AA41" s="71">
        <f t="shared" si="7"/>
        <v>1.22</v>
      </c>
      <c r="AB41" s="71">
        <f t="shared" si="8"/>
        <v>20.33</v>
      </c>
      <c r="AC41" s="37">
        <v>1</v>
      </c>
      <c r="AD41" s="71">
        <f t="shared" si="9"/>
        <v>20.33</v>
      </c>
      <c r="AE41" s="71">
        <f>ROUND((AD41*$AE$3+AB41*$AE$4),1)</f>
        <v>20.3</v>
      </c>
      <c r="AF41" s="60">
        <f>X41*AE41/$AF$4</f>
        <v>6231.5096690233</v>
      </c>
      <c r="AG41" s="37" t="s">
        <v>61</v>
      </c>
      <c r="AH41" s="37" t="s">
        <v>62</v>
      </c>
      <c r="AI41" s="50"/>
      <c r="AJ41" s="50"/>
    </row>
    <row r="42" s="16" customFormat="1" ht="16" customHeight="1" spans="1:36">
      <c r="A42" s="35">
        <v>36</v>
      </c>
      <c r="B42" s="35">
        <v>36</v>
      </c>
      <c r="C42" s="36" t="s">
        <v>106</v>
      </c>
      <c r="D42" s="36" t="s">
        <v>110</v>
      </c>
      <c r="E42" s="35">
        <v>1</v>
      </c>
      <c r="F42" s="35" t="s">
        <v>59</v>
      </c>
      <c r="G42" s="37"/>
      <c r="H42" s="38">
        <v>42147</v>
      </c>
      <c r="I42" s="48">
        <v>8000</v>
      </c>
      <c r="J42" s="48">
        <f t="shared" si="0"/>
        <v>8000</v>
      </c>
      <c r="K42" s="48"/>
      <c r="L42" s="48">
        <f t="shared" si="1"/>
        <v>7674.272991408</v>
      </c>
      <c r="M42" s="48">
        <f t="shared" si="2"/>
        <v>20.3</v>
      </c>
      <c r="N42" s="48">
        <f t="shared" si="3"/>
        <v>1557.87741725582</v>
      </c>
      <c r="O42" s="49" t="s">
        <v>60</v>
      </c>
      <c r="P42" s="50"/>
      <c r="Q42" s="56">
        <v>1</v>
      </c>
      <c r="R42" s="57">
        <v>0.986</v>
      </c>
      <c r="S42" s="57">
        <v>0.998</v>
      </c>
      <c r="T42" s="57">
        <v>0.985</v>
      </c>
      <c r="U42" s="57">
        <v>0.9897</v>
      </c>
      <c r="V42" s="58">
        <f t="shared" si="4"/>
        <v>0.959284123926</v>
      </c>
      <c r="W42" s="59">
        <f t="shared" si="5"/>
        <v>7674.272991408</v>
      </c>
      <c r="X42" s="60">
        <f t="shared" si="6"/>
        <v>7674.272991408</v>
      </c>
      <c r="Y42" s="37">
        <v>6</v>
      </c>
      <c r="Z42" s="71">
        <f>ROUND(($Z$4-H42)/365,2)</f>
        <v>4.78</v>
      </c>
      <c r="AA42" s="71">
        <f t="shared" si="7"/>
        <v>1.22</v>
      </c>
      <c r="AB42" s="71">
        <f t="shared" si="8"/>
        <v>20.33</v>
      </c>
      <c r="AC42" s="37">
        <v>1</v>
      </c>
      <c r="AD42" s="71">
        <f t="shared" si="9"/>
        <v>20.33</v>
      </c>
      <c r="AE42" s="71">
        <f>ROUND((AD42*$AE$3+AB42*$AE$4),1)</f>
        <v>20.3</v>
      </c>
      <c r="AF42" s="60">
        <f>X42*AE42/$AF$4</f>
        <v>1557.87741725582</v>
      </c>
      <c r="AG42" s="37" t="s">
        <v>61</v>
      </c>
      <c r="AH42" s="37" t="s">
        <v>62</v>
      </c>
      <c r="AI42" s="50"/>
      <c r="AJ42" s="50"/>
    </row>
    <row r="43" s="16" customFormat="1" ht="16" customHeight="1" spans="1:36">
      <c r="A43" s="35">
        <v>37</v>
      </c>
      <c r="B43" s="35">
        <v>37</v>
      </c>
      <c r="C43" s="36" t="s">
        <v>111</v>
      </c>
      <c r="D43" s="36" t="s">
        <v>112</v>
      </c>
      <c r="E43" s="35">
        <v>1.62</v>
      </c>
      <c r="F43" s="35" t="s">
        <v>93</v>
      </c>
      <c r="G43" s="37"/>
      <c r="H43" s="38">
        <v>42147</v>
      </c>
      <c r="I43" s="48">
        <v>25000</v>
      </c>
      <c r="J43" s="48">
        <f t="shared" si="0"/>
        <v>40500</v>
      </c>
      <c r="K43" s="48"/>
      <c r="L43" s="48">
        <f t="shared" si="1"/>
        <v>38851.007019003</v>
      </c>
      <c r="M43" s="48">
        <f t="shared" si="2"/>
        <v>20.3</v>
      </c>
      <c r="N43" s="48">
        <f t="shared" si="3"/>
        <v>7886.75442485761</v>
      </c>
      <c r="O43" s="49" t="s">
        <v>60</v>
      </c>
      <c r="P43" s="50"/>
      <c r="Q43" s="56">
        <v>1</v>
      </c>
      <c r="R43" s="57">
        <v>0.986</v>
      </c>
      <c r="S43" s="57">
        <v>0.998</v>
      </c>
      <c r="T43" s="57">
        <v>0.985</v>
      </c>
      <c r="U43" s="57">
        <v>0.9897</v>
      </c>
      <c r="V43" s="58">
        <f t="shared" si="4"/>
        <v>0.959284123926</v>
      </c>
      <c r="W43" s="59">
        <f t="shared" si="5"/>
        <v>23982.10309815</v>
      </c>
      <c r="X43" s="60">
        <f t="shared" si="6"/>
        <v>38851.007019003</v>
      </c>
      <c r="Y43" s="37">
        <v>6</v>
      </c>
      <c r="Z43" s="71">
        <f>ROUND(($Z$4-H43)/365,2)</f>
        <v>4.78</v>
      </c>
      <c r="AA43" s="71">
        <f t="shared" si="7"/>
        <v>1.22</v>
      </c>
      <c r="AB43" s="71">
        <f t="shared" si="8"/>
        <v>20.33</v>
      </c>
      <c r="AC43" s="37">
        <v>1</v>
      </c>
      <c r="AD43" s="71">
        <f t="shared" si="9"/>
        <v>20.33</v>
      </c>
      <c r="AE43" s="71">
        <f>ROUND((AD43*$AE$3+AB43*$AE$4),1)</f>
        <v>20.3</v>
      </c>
      <c r="AF43" s="60">
        <f>X43*AE43/$AF$4</f>
        <v>7886.75442485761</v>
      </c>
      <c r="AG43" s="37" t="s">
        <v>61</v>
      </c>
      <c r="AH43" s="37" t="s">
        <v>62</v>
      </c>
      <c r="AI43" s="50"/>
      <c r="AJ43" s="50"/>
    </row>
    <row r="44" s="16" customFormat="1" ht="16" customHeight="1" spans="1:36">
      <c r="A44" s="35">
        <v>38</v>
      </c>
      <c r="B44" s="35">
        <v>38</v>
      </c>
      <c r="C44" s="36" t="s">
        <v>113</v>
      </c>
      <c r="D44" s="36" t="s">
        <v>114</v>
      </c>
      <c r="E44" s="35">
        <v>1</v>
      </c>
      <c r="F44" s="35" t="s">
        <v>59</v>
      </c>
      <c r="G44" s="37"/>
      <c r="H44" s="38">
        <v>42147</v>
      </c>
      <c r="I44" s="48">
        <v>1500</v>
      </c>
      <c r="J44" s="48">
        <f t="shared" si="0"/>
        <v>1500</v>
      </c>
      <c r="K44" s="48"/>
      <c r="L44" s="48">
        <f t="shared" si="1"/>
        <v>1438.926185889</v>
      </c>
      <c r="M44" s="48">
        <f t="shared" si="2"/>
        <v>20.3</v>
      </c>
      <c r="N44" s="48">
        <f t="shared" si="3"/>
        <v>292.102015735467</v>
      </c>
      <c r="O44" s="49" t="s">
        <v>60</v>
      </c>
      <c r="P44" s="50"/>
      <c r="Q44" s="56">
        <v>1</v>
      </c>
      <c r="R44" s="57">
        <v>0.986</v>
      </c>
      <c r="S44" s="57">
        <v>0.998</v>
      </c>
      <c r="T44" s="57">
        <v>0.985</v>
      </c>
      <c r="U44" s="57">
        <v>0.9897</v>
      </c>
      <c r="V44" s="58">
        <f t="shared" si="4"/>
        <v>0.959284123926</v>
      </c>
      <c r="W44" s="59">
        <f t="shared" si="5"/>
        <v>1438.926185889</v>
      </c>
      <c r="X44" s="60">
        <f t="shared" si="6"/>
        <v>1438.926185889</v>
      </c>
      <c r="Y44" s="37">
        <v>6</v>
      </c>
      <c r="Z44" s="71">
        <f>ROUND(($Z$4-H44)/365,2)</f>
        <v>4.78</v>
      </c>
      <c r="AA44" s="71">
        <f t="shared" si="7"/>
        <v>1.22</v>
      </c>
      <c r="AB44" s="71">
        <f t="shared" si="8"/>
        <v>20.33</v>
      </c>
      <c r="AC44" s="37">
        <v>1</v>
      </c>
      <c r="AD44" s="71">
        <f t="shared" si="9"/>
        <v>20.33</v>
      </c>
      <c r="AE44" s="71">
        <f>ROUND((AD44*$AE$3+AB44*$AE$4),1)</f>
        <v>20.3</v>
      </c>
      <c r="AF44" s="60">
        <f>X44*AE44/$AF$4</f>
        <v>292.102015735467</v>
      </c>
      <c r="AG44" s="37" t="s">
        <v>61</v>
      </c>
      <c r="AH44" s="37" t="s">
        <v>62</v>
      </c>
      <c r="AI44" s="50"/>
      <c r="AJ44" s="50"/>
    </row>
    <row r="45" s="16" customFormat="1" ht="16" customHeight="1" spans="1:36">
      <c r="A45" s="35">
        <v>39</v>
      </c>
      <c r="B45" s="35">
        <v>39</v>
      </c>
      <c r="C45" s="36" t="s">
        <v>115</v>
      </c>
      <c r="D45" s="36" t="s">
        <v>116</v>
      </c>
      <c r="E45" s="35">
        <v>2</v>
      </c>
      <c r="F45" s="35" t="s">
        <v>81</v>
      </c>
      <c r="G45" s="37"/>
      <c r="H45" s="38">
        <v>42147</v>
      </c>
      <c r="I45" s="48">
        <v>800</v>
      </c>
      <c r="J45" s="48">
        <f t="shared" si="0"/>
        <v>1600</v>
      </c>
      <c r="K45" s="48"/>
      <c r="L45" s="48">
        <f t="shared" si="1"/>
        <v>1534.8545982816</v>
      </c>
      <c r="M45" s="48">
        <f t="shared" si="2"/>
        <v>20.3</v>
      </c>
      <c r="N45" s="48">
        <f t="shared" si="3"/>
        <v>311.575483451165</v>
      </c>
      <c r="O45" s="49" t="s">
        <v>60</v>
      </c>
      <c r="P45" s="50"/>
      <c r="Q45" s="56">
        <v>1</v>
      </c>
      <c r="R45" s="57">
        <v>0.986</v>
      </c>
      <c r="S45" s="57">
        <v>0.998</v>
      </c>
      <c r="T45" s="57">
        <v>0.985</v>
      </c>
      <c r="U45" s="57">
        <v>0.9897</v>
      </c>
      <c r="V45" s="58">
        <f t="shared" si="4"/>
        <v>0.959284123926</v>
      </c>
      <c r="W45" s="59">
        <f t="shared" si="5"/>
        <v>767.4272991408</v>
      </c>
      <c r="X45" s="60">
        <f t="shared" si="6"/>
        <v>1534.8545982816</v>
      </c>
      <c r="Y45" s="37">
        <v>6</v>
      </c>
      <c r="Z45" s="71">
        <f>ROUND(($Z$4-H45)/365,2)</f>
        <v>4.78</v>
      </c>
      <c r="AA45" s="71">
        <f t="shared" si="7"/>
        <v>1.22</v>
      </c>
      <c r="AB45" s="71">
        <f t="shared" si="8"/>
        <v>20.33</v>
      </c>
      <c r="AC45" s="37">
        <v>1</v>
      </c>
      <c r="AD45" s="71">
        <f t="shared" si="9"/>
        <v>20.33</v>
      </c>
      <c r="AE45" s="71">
        <f>ROUND((AD45*$AE$3+AB45*$AE$4),1)</f>
        <v>20.3</v>
      </c>
      <c r="AF45" s="60">
        <f>X45*AE45/$AF$4</f>
        <v>311.575483451165</v>
      </c>
      <c r="AG45" s="37" t="s">
        <v>61</v>
      </c>
      <c r="AH45" s="37" t="s">
        <v>62</v>
      </c>
      <c r="AI45" s="50"/>
      <c r="AJ45" s="50"/>
    </row>
    <row r="46" s="16" customFormat="1" ht="16" customHeight="1" spans="1:36">
      <c r="A46" s="35">
        <v>40</v>
      </c>
      <c r="B46" s="35">
        <v>40</v>
      </c>
      <c r="C46" s="36" t="s">
        <v>115</v>
      </c>
      <c r="D46" s="36" t="s">
        <v>117</v>
      </c>
      <c r="E46" s="35">
        <v>2</v>
      </c>
      <c r="F46" s="35" t="s">
        <v>81</v>
      </c>
      <c r="G46" s="37"/>
      <c r="H46" s="38">
        <v>42147</v>
      </c>
      <c r="I46" s="48">
        <v>800</v>
      </c>
      <c r="J46" s="48">
        <f t="shared" si="0"/>
        <v>1600</v>
      </c>
      <c r="K46" s="48"/>
      <c r="L46" s="48">
        <f t="shared" si="1"/>
        <v>1534.8545982816</v>
      </c>
      <c r="M46" s="48">
        <f t="shared" si="2"/>
        <v>20.3</v>
      </c>
      <c r="N46" s="48">
        <f t="shared" si="3"/>
        <v>311.575483451165</v>
      </c>
      <c r="O46" s="49" t="s">
        <v>60</v>
      </c>
      <c r="P46" s="50"/>
      <c r="Q46" s="56">
        <v>1</v>
      </c>
      <c r="R46" s="57">
        <v>0.986</v>
      </c>
      <c r="S46" s="57">
        <v>0.998</v>
      </c>
      <c r="T46" s="57">
        <v>0.985</v>
      </c>
      <c r="U46" s="57">
        <v>0.9897</v>
      </c>
      <c r="V46" s="58">
        <f t="shared" si="4"/>
        <v>0.959284123926</v>
      </c>
      <c r="W46" s="59">
        <f t="shared" si="5"/>
        <v>767.4272991408</v>
      </c>
      <c r="X46" s="60">
        <f t="shared" si="6"/>
        <v>1534.8545982816</v>
      </c>
      <c r="Y46" s="37">
        <v>6</v>
      </c>
      <c r="Z46" s="71">
        <f>ROUND(($Z$4-H46)/365,2)</f>
        <v>4.78</v>
      </c>
      <c r="AA46" s="71">
        <f t="shared" si="7"/>
        <v>1.22</v>
      </c>
      <c r="AB46" s="71">
        <f t="shared" si="8"/>
        <v>20.33</v>
      </c>
      <c r="AC46" s="37">
        <v>1</v>
      </c>
      <c r="AD46" s="71">
        <f t="shared" si="9"/>
        <v>20.33</v>
      </c>
      <c r="AE46" s="71">
        <f>ROUND((AD46*$AE$3+AB46*$AE$4),1)</f>
        <v>20.3</v>
      </c>
      <c r="AF46" s="60">
        <f>X46*AE46/$AF$4</f>
        <v>311.575483451165</v>
      </c>
      <c r="AG46" s="37" t="s">
        <v>61</v>
      </c>
      <c r="AH46" s="37" t="s">
        <v>62</v>
      </c>
      <c r="AI46" s="50"/>
      <c r="AJ46" s="50"/>
    </row>
    <row r="47" s="16" customFormat="1" ht="16" customHeight="1" spans="1:36">
      <c r="A47" s="35">
        <v>41</v>
      </c>
      <c r="B47" s="35">
        <v>41</v>
      </c>
      <c r="C47" s="36" t="s">
        <v>118</v>
      </c>
      <c r="D47" s="36"/>
      <c r="E47" s="35">
        <v>2</v>
      </c>
      <c r="F47" s="35" t="s">
        <v>84</v>
      </c>
      <c r="G47" s="37"/>
      <c r="H47" s="38">
        <v>42147</v>
      </c>
      <c r="I47" s="48">
        <v>70</v>
      </c>
      <c r="J47" s="48">
        <f t="shared" si="0"/>
        <v>140</v>
      </c>
      <c r="K47" s="48"/>
      <c r="L47" s="48">
        <f t="shared" si="1"/>
        <v>134.29977734964</v>
      </c>
      <c r="M47" s="48">
        <f t="shared" si="2"/>
        <v>20.3</v>
      </c>
      <c r="N47" s="48">
        <f t="shared" si="3"/>
        <v>27.2628548019769</v>
      </c>
      <c r="O47" s="49" t="s">
        <v>60</v>
      </c>
      <c r="P47" s="50"/>
      <c r="Q47" s="56">
        <v>1</v>
      </c>
      <c r="R47" s="57">
        <v>0.986</v>
      </c>
      <c r="S47" s="57">
        <v>0.998</v>
      </c>
      <c r="T47" s="57">
        <v>0.985</v>
      </c>
      <c r="U47" s="57">
        <v>0.9897</v>
      </c>
      <c r="V47" s="58">
        <f t="shared" si="4"/>
        <v>0.959284123926</v>
      </c>
      <c r="W47" s="59">
        <f t="shared" si="5"/>
        <v>67.14988867482</v>
      </c>
      <c r="X47" s="60">
        <f t="shared" si="6"/>
        <v>134.29977734964</v>
      </c>
      <c r="Y47" s="37">
        <v>6</v>
      </c>
      <c r="Z47" s="71">
        <f>ROUND(($Z$4-H47)/365,2)</f>
        <v>4.78</v>
      </c>
      <c r="AA47" s="71">
        <f t="shared" si="7"/>
        <v>1.22</v>
      </c>
      <c r="AB47" s="71">
        <f t="shared" si="8"/>
        <v>20.33</v>
      </c>
      <c r="AC47" s="37">
        <v>1</v>
      </c>
      <c r="AD47" s="71">
        <f t="shared" si="9"/>
        <v>20.33</v>
      </c>
      <c r="AE47" s="71">
        <f>ROUND((AD47*$AE$3+AB47*$AE$4),1)</f>
        <v>20.3</v>
      </c>
      <c r="AF47" s="60">
        <f>X47*AE47/$AF$4</f>
        <v>27.2628548019769</v>
      </c>
      <c r="AG47" s="37" t="s">
        <v>61</v>
      </c>
      <c r="AH47" s="37" t="s">
        <v>62</v>
      </c>
      <c r="AI47" s="50"/>
      <c r="AJ47" s="50"/>
    </row>
    <row r="48" s="16" customFormat="1" ht="16" customHeight="1" spans="1:36">
      <c r="A48" s="35">
        <v>42</v>
      </c>
      <c r="B48" s="35">
        <v>42</v>
      </c>
      <c r="C48" s="36" t="s">
        <v>119</v>
      </c>
      <c r="D48" s="36" t="s">
        <v>120</v>
      </c>
      <c r="E48" s="35">
        <v>1</v>
      </c>
      <c r="F48" s="35" t="s">
        <v>84</v>
      </c>
      <c r="G48" s="37"/>
      <c r="H48" s="38">
        <v>42147</v>
      </c>
      <c r="I48" s="48">
        <v>200</v>
      </c>
      <c r="J48" s="48">
        <f t="shared" si="0"/>
        <v>200</v>
      </c>
      <c r="K48" s="48"/>
      <c r="L48" s="48">
        <f t="shared" si="1"/>
        <v>191.8568247852</v>
      </c>
      <c r="M48" s="48">
        <f t="shared" si="2"/>
        <v>20.3</v>
      </c>
      <c r="N48" s="48">
        <f t="shared" si="3"/>
        <v>38.9469354313956</v>
      </c>
      <c r="O48" s="49" t="s">
        <v>60</v>
      </c>
      <c r="P48" s="50"/>
      <c r="Q48" s="56">
        <v>1</v>
      </c>
      <c r="R48" s="57">
        <v>0.986</v>
      </c>
      <c r="S48" s="57">
        <v>0.998</v>
      </c>
      <c r="T48" s="57">
        <v>0.985</v>
      </c>
      <c r="U48" s="57">
        <v>0.9897</v>
      </c>
      <c r="V48" s="58">
        <f t="shared" si="4"/>
        <v>0.959284123926</v>
      </c>
      <c r="W48" s="59">
        <f t="shared" si="5"/>
        <v>191.8568247852</v>
      </c>
      <c r="X48" s="60">
        <f t="shared" si="6"/>
        <v>191.8568247852</v>
      </c>
      <c r="Y48" s="37">
        <v>6</v>
      </c>
      <c r="Z48" s="71">
        <f>ROUND(($Z$4-H48)/365,2)</f>
        <v>4.78</v>
      </c>
      <c r="AA48" s="71">
        <f t="shared" si="7"/>
        <v>1.22</v>
      </c>
      <c r="AB48" s="71">
        <f t="shared" si="8"/>
        <v>20.33</v>
      </c>
      <c r="AC48" s="37">
        <v>1</v>
      </c>
      <c r="AD48" s="71">
        <f t="shared" si="9"/>
        <v>20.33</v>
      </c>
      <c r="AE48" s="71">
        <f>ROUND((AD48*$AE$3+AB48*$AE$4),1)</f>
        <v>20.3</v>
      </c>
      <c r="AF48" s="60">
        <f>X48*AE48/$AF$4</f>
        <v>38.9469354313956</v>
      </c>
      <c r="AG48" s="37" t="s">
        <v>61</v>
      </c>
      <c r="AH48" s="37" t="s">
        <v>62</v>
      </c>
      <c r="AI48" s="50"/>
      <c r="AJ48" s="50"/>
    </row>
    <row r="49" s="16" customFormat="1" ht="16" customHeight="1" spans="1:36">
      <c r="A49" s="35">
        <v>43</v>
      </c>
      <c r="B49" s="35">
        <v>43</v>
      </c>
      <c r="C49" s="36" t="s">
        <v>121</v>
      </c>
      <c r="D49" s="36" t="s">
        <v>122</v>
      </c>
      <c r="E49" s="35">
        <v>1</v>
      </c>
      <c r="F49" s="35" t="s">
        <v>84</v>
      </c>
      <c r="G49" s="37"/>
      <c r="H49" s="38">
        <v>42147</v>
      </c>
      <c r="I49" s="48">
        <v>300</v>
      </c>
      <c r="J49" s="48">
        <f t="shared" si="0"/>
        <v>300</v>
      </c>
      <c r="K49" s="48"/>
      <c r="L49" s="48">
        <f t="shared" si="1"/>
        <v>287.7852371778</v>
      </c>
      <c r="M49" s="48">
        <f t="shared" si="2"/>
        <v>20.3</v>
      </c>
      <c r="N49" s="48">
        <f t="shared" si="3"/>
        <v>58.4204031470934</v>
      </c>
      <c r="O49" s="49" t="s">
        <v>60</v>
      </c>
      <c r="P49" s="50"/>
      <c r="Q49" s="56">
        <v>1</v>
      </c>
      <c r="R49" s="57">
        <v>0.986</v>
      </c>
      <c r="S49" s="57">
        <v>0.998</v>
      </c>
      <c r="T49" s="57">
        <v>0.985</v>
      </c>
      <c r="U49" s="57">
        <v>0.9897</v>
      </c>
      <c r="V49" s="58">
        <f t="shared" si="4"/>
        <v>0.959284123926</v>
      </c>
      <c r="W49" s="59">
        <f t="shared" si="5"/>
        <v>287.7852371778</v>
      </c>
      <c r="X49" s="60">
        <f t="shared" si="6"/>
        <v>287.7852371778</v>
      </c>
      <c r="Y49" s="37">
        <v>6</v>
      </c>
      <c r="Z49" s="71">
        <f>ROUND(($Z$4-H49)/365,2)</f>
        <v>4.78</v>
      </c>
      <c r="AA49" s="71">
        <f t="shared" si="7"/>
        <v>1.22</v>
      </c>
      <c r="AB49" s="71">
        <f t="shared" si="8"/>
        <v>20.33</v>
      </c>
      <c r="AC49" s="37">
        <v>1</v>
      </c>
      <c r="AD49" s="71">
        <f t="shared" si="9"/>
        <v>20.33</v>
      </c>
      <c r="AE49" s="71">
        <f>ROUND((AD49*$AE$3+AB49*$AE$4),1)</f>
        <v>20.3</v>
      </c>
      <c r="AF49" s="60">
        <f>X49*AE49/$AF$4</f>
        <v>58.4204031470934</v>
      </c>
      <c r="AG49" s="37" t="s">
        <v>61</v>
      </c>
      <c r="AH49" s="37" t="s">
        <v>62</v>
      </c>
      <c r="AI49" s="50"/>
      <c r="AJ49" s="50"/>
    </row>
    <row r="50" s="16" customFormat="1" ht="16" customHeight="1" spans="1:36">
      <c r="A50" s="35">
        <v>44</v>
      </c>
      <c r="B50" s="35">
        <v>44</v>
      </c>
      <c r="C50" s="36" t="s">
        <v>123</v>
      </c>
      <c r="D50" s="36" t="s">
        <v>124</v>
      </c>
      <c r="E50" s="35">
        <v>1</v>
      </c>
      <c r="F50" s="35" t="s">
        <v>84</v>
      </c>
      <c r="G50" s="37"/>
      <c r="H50" s="38">
        <v>42147</v>
      </c>
      <c r="I50" s="48">
        <v>600</v>
      </c>
      <c r="J50" s="48">
        <f t="shared" si="0"/>
        <v>600</v>
      </c>
      <c r="K50" s="48"/>
      <c r="L50" s="48">
        <f t="shared" si="1"/>
        <v>575.5704743556</v>
      </c>
      <c r="M50" s="48">
        <f t="shared" si="2"/>
        <v>20.3</v>
      </c>
      <c r="N50" s="48">
        <f t="shared" si="3"/>
        <v>116.840806294187</v>
      </c>
      <c r="O50" s="49" t="s">
        <v>60</v>
      </c>
      <c r="P50" s="50"/>
      <c r="Q50" s="56">
        <v>1</v>
      </c>
      <c r="R50" s="57">
        <v>0.986</v>
      </c>
      <c r="S50" s="57">
        <v>0.998</v>
      </c>
      <c r="T50" s="57">
        <v>0.985</v>
      </c>
      <c r="U50" s="57">
        <v>0.9897</v>
      </c>
      <c r="V50" s="58">
        <f t="shared" si="4"/>
        <v>0.959284123926</v>
      </c>
      <c r="W50" s="59">
        <f t="shared" si="5"/>
        <v>575.5704743556</v>
      </c>
      <c r="X50" s="60">
        <f t="shared" si="6"/>
        <v>575.5704743556</v>
      </c>
      <c r="Y50" s="37">
        <v>6</v>
      </c>
      <c r="Z50" s="71">
        <f>ROUND(($Z$4-H50)/365,2)</f>
        <v>4.78</v>
      </c>
      <c r="AA50" s="71">
        <f t="shared" si="7"/>
        <v>1.22</v>
      </c>
      <c r="AB50" s="71">
        <f t="shared" si="8"/>
        <v>20.33</v>
      </c>
      <c r="AC50" s="37">
        <v>1</v>
      </c>
      <c r="AD50" s="71">
        <f t="shared" si="9"/>
        <v>20.33</v>
      </c>
      <c r="AE50" s="71">
        <f>ROUND((AD50*$AE$3+AB50*$AE$4),1)</f>
        <v>20.3</v>
      </c>
      <c r="AF50" s="60">
        <f>X50*AE50/$AF$4</f>
        <v>116.840806294187</v>
      </c>
      <c r="AG50" s="37" t="s">
        <v>61</v>
      </c>
      <c r="AH50" s="37" t="s">
        <v>62</v>
      </c>
      <c r="AI50" s="50"/>
      <c r="AJ50" s="50"/>
    </row>
    <row r="51" s="16" customFormat="1" ht="16" customHeight="1" spans="1:36">
      <c r="A51" s="35">
        <v>45</v>
      </c>
      <c r="B51" s="35">
        <v>45</v>
      </c>
      <c r="C51" s="36" t="s">
        <v>125</v>
      </c>
      <c r="D51" s="36" t="s">
        <v>126</v>
      </c>
      <c r="E51" s="35">
        <v>1</v>
      </c>
      <c r="F51" s="35" t="s">
        <v>59</v>
      </c>
      <c r="G51" s="37"/>
      <c r="H51" s="38">
        <v>42147</v>
      </c>
      <c r="I51" s="48">
        <v>25000</v>
      </c>
      <c r="J51" s="48">
        <f t="shared" si="0"/>
        <v>25000</v>
      </c>
      <c r="K51" s="48"/>
      <c r="L51" s="48">
        <f t="shared" si="1"/>
        <v>23982.10309815</v>
      </c>
      <c r="M51" s="48">
        <f t="shared" si="2"/>
        <v>20.3</v>
      </c>
      <c r="N51" s="48">
        <f t="shared" si="3"/>
        <v>4868.36692892445</v>
      </c>
      <c r="O51" s="49" t="s">
        <v>60</v>
      </c>
      <c r="P51" s="50"/>
      <c r="Q51" s="56">
        <v>1</v>
      </c>
      <c r="R51" s="57">
        <v>0.986</v>
      </c>
      <c r="S51" s="57">
        <v>0.998</v>
      </c>
      <c r="T51" s="57">
        <v>0.985</v>
      </c>
      <c r="U51" s="57">
        <v>0.9897</v>
      </c>
      <c r="V51" s="58">
        <f t="shared" si="4"/>
        <v>0.959284123926</v>
      </c>
      <c r="W51" s="59">
        <f t="shared" si="5"/>
        <v>23982.10309815</v>
      </c>
      <c r="X51" s="60">
        <f t="shared" si="6"/>
        <v>23982.10309815</v>
      </c>
      <c r="Y51" s="37">
        <v>6</v>
      </c>
      <c r="Z51" s="71">
        <f>ROUND(($Z$4-H51)/365,2)</f>
        <v>4.78</v>
      </c>
      <c r="AA51" s="71">
        <f t="shared" si="7"/>
        <v>1.22</v>
      </c>
      <c r="AB51" s="71">
        <f t="shared" si="8"/>
        <v>20.33</v>
      </c>
      <c r="AC51" s="37">
        <v>1</v>
      </c>
      <c r="AD51" s="71">
        <f t="shared" si="9"/>
        <v>20.33</v>
      </c>
      <c r="AE51" s="71">
        <f>ROUND((AD51*$AE$3+AB51*$AE$4),1)</f>
        <v>20.3</v>
      </c>
      <c r="AF51" s="60">
        <f>X51*AE51/$AF$4</f>
        <v>4868.36692892445</v>
      </c>
      <c r="AG51" s="37" t="s">
        <v>61</v>
      </c>
      <c r="AH51" s="37" t="s">
        <v>62</v>
      </c>
      <c r="AI51" s="50"/>
      <c r="AJ51" s="50"/>
    </row>
    <row r="52" s="16" customFormat="1" ht="16" customHeight="1" spans="1:36">
      <c r="A52" s="35">
        <v>46</v>
      </c>
      <c r="B52" s="35">
        <v>46</v>
      </c>
      <c r="C52" s="36" t="s">
        <v>127</v>
      </c>
      <c r="D52" s="36" t="s">
        <v>128</v>
      </c>
      <c r="E52" s="35">
        <v>2</v>
      </c>
      <c r="F52" s="35" t="s">
        <v>59</v>
      </c>
      <c r="G52" s="37"/>
      <c r="H52" s="38">
        <v>42147</v>
      </c>
      <c r="I52" s="48">
        <v>2800</v>
      </c>
      <c r="J52" s="48">
        <f t="shared" si="0"/>
        <v>5600</v>
      </c>
      <c r="K52" s="48"/>
      <c r="L52" s="48">
        <f t="shared" si="1"/>
        <v>5371.9910939856</v>
      </c>
      <c r="M52" s="48">
        <f t="shared" si="2"/>
        <v>20.3</v>
      </c>
      <c r="N52" s="48">
        <f t="shared" si="3"/>
        <v>1090.51419207908</v>
      </c>
      <c r="O52" s="49" t="s">
        <v>60</v>
      </c>
      <c r="P52" s="50"/>
      <c r="Q52" s="56">
        <v>1</v>
      </c>
      <c r="R52" s="57">
        <v>0.986</v>
      </c>
      <c r="S52" s="57">
        <v>0.998</v>
      </c>
      <c r="T52" s="57">
        <v>0.985</v>
      </c>
      <c r="U52" s="57">
        <v>0.9897</v>
      </c>
      <c r="V52" s="58">
        <f t="shared" si="4"/>
        <v>0.959284123926</v>
      </c>
      <c r="W52" s="59">
        <f t="shared" si="5"/>
        <v>2685.9955469928</v>
      </c>
      <c r="X52" s="60">
        <f t="shared" si="6"/>
        <v>5371.9910939856</v>
      </c>
      <c r="Y52" s="37">
        <v>6</v>
      </c>
      <c r="Z52" s="71">
        <f>ROUND(($Z$4-H52)/365,2)</f>
        <v>4.78</v>
      </c>
      <c r="AA52" s="71">
        <f t="shared" si="7"/>
        <v>1.22</v>
      </c>
      <c r="AB52" s="71">
        <f t="shared" si="8"/>
        <v>20.33</v>
      </c>
      <c r="AC52" s="37">
        <v>1</v>
      </c>
      <c r="AD52" s="71">
        <f t="shared" si="9"/>
        <v>20.33</v>
      </c>
      <c r="AE52" s="71">
        <f>ROUND((AD52*$AE$3+AB52*$AE$4),1)</f>
        <v>20.3</v>
      </c>
      <c r="AF52" s="60">
        <f>X52*AE52/$AF$4</f>
        <v>1090.51419207908</v>
      </c>
      <c r="AG52" s="37" t="s">
        <v>61</v>
      </c>
      <c r="AH52" s="37" t="s">
        <v>62</v>
      </c>
      <c r="AI52" s="50"/>
      <c r="AJ52" s="50"/>
    </row>
    <row r="53" s="16" customFormat="1" ht="16" customHeight="1" spans="1:36">
      <c r="A53" s="35">
        <v>47</v>
      </c>
      <c r="B53" s="35">
        <v>47</v>
      </c>
      <c r="C53" s="36" t="s">
        <v>129</v>
      </c>
      <c r="D53" s="36" t="s">
        <v>130</v>
      </c>
      <c r="E53" s="35">
        <v>1</v>
      </c>
      <c r="F53" s="35" t="s">
        <v>84</v>
      </c>
      <c r="G53" s="37"/>
      <c r="H53" s="38">
        <v>42147</v>
      </c>
      <c r="I53" s="48">
        <v>870</v>
      </c>
      <c r="J53" s="48">
        <f t="shared" si="0"/>
        <v>870</v>
      </c>
      <c r="K53" s="48"/>
      <c r="L53" s="48">
        <f t="shared" si="1"/>
        <v>834.57718781562</v>
      </c>
      <c r="M53" s="48">
        <f t="shared" si="2"/>
        <v>20.3</v>
      </c>
      <c r="N53" s="48">
        <f t="shared" si="3"/>
        <v>169.419169126571</v>
      </c>
      <c r="O53" s="49" t="s">
        <v>60</v>
      </c>
      <c r="P53" s="50"/>
      <c r="Q53" s="56">
        <v>1</v>
      </c>
      <c r="R53" s="57">
        <v>0.986</v>
      </c>
      <c r="S53" s="57">
        <v>0.998</v>
      </c>
      <c r="T53" s="57">
        <v>0.985</v>
      </c>
      <c r="U53" s="57">
        <v>0.9897</v>
      </c>
      <c r="V53" s="58">
        <f t="shared" si="4"/>
        <v>0.959284123926</v>
      </c>
      <c r="W53" s="59">
        <f t="shared" si="5"/>
        <v>834.57718781562</v>
      </c>
      <c r="X53" s="60">
        <f t="shared" si="6"/>
        <v>834.57718781562</v>
      </c>
      <c r="Y53" s="37">
        <v>6</v>
      </c>
      <c r="Z53" s="71">
        <f>ROUND(($Z$4-H53)/365,2)</f>
        <v>4.78</v>
      </c>
      <c r="AA53" s="71">
        <f t="shared" si="7"/>
        <v>1.22</v>
      </c>
      <c r="AB53" s="71">
        <f t="shared" si="8"/>
        <v>20.33</v>
      </c>
      <c r="AC53" s="37">
        <v>1</v>
      </c>
      <c r="AD53" s="71">
        <f t="shared" si="9"/>
        <v>20.33</v>
      </c>
      <c r="AE53" s="71">
        <f>ROUND((AD53*$AE$3+AB53*$AE$4),1)</f>
        <v>20.3</v>
      </c>
      <c r="AF53" s="60">
        <f>X53*AE53/$AF$4</f>
        <v>169.419169126571</v>
      </c>
      <c r="AG53" s="37" t="s">
        <v>61</v>
      </c>
      <c r="AH53" s="37" t="s">
        <v>62</v>
      </c>
      <c r="AI53" s="50"/>
      <c r="AJ53" s="50"/>
    </row>
    <row r="54" s="16" customFormat="1" ht="16" customHeight="1" spans="1:36">
      <c r="A54" s="35">
        <v>48</v>
      </c>
      <c r="B54" s="35">
        <v>48</v>
      </c>
      <c r="C54" s="36" t="s">
        <v>131</v>
      </c>
      <c r="D54" s="36" t="s">
        <v>132</v>
      </c>
      <c r="E54" s="35">
        <v>1</v>
      </c>
      <c r="F54" s="35" t="s">
        <v>59</v>
      </c>
      <c r="G54" s="37"/>
      <c r="H54" s="38">
        <v>42147</v>
      </c>
      <c r="I54" s="48">
        <v>2300</v>
      </c>
      <c r="J54" s="48">
        <f t="shared" si="0"/>
        <v>2300</v>
      </c>
      <c r="K54" s="48"/>
      <c r="L54" s="48">
        <f t="shared" si="1"/>
        <v>2206.3534850298</v>
      </c>
      <c r="M54" s="48">
        <f t="shared" si="2"/>
        <v>20.3</v>
      </c>
      <c r="N54" s="48">
        <f t="shared" si="3"/>
        <v>447.889757461049</v>
      </c>
      <c r="O54" s="49" t="s">
        <v>60</v>
      </c>
      <c r="P54" s="50"/>
      <c r="Q54" s="56">
        <v>1</v>
      </c>
      <c r="R54" s="57">
        <v>0.986</v>
      </c>
      <c r="S54" s="57">
        <v>0.998</v>
      </c>
      <c r="T54" s="57">
        <v>0.985</v>
      </c>
      <c r="U54" s="57">
        <v>0.9897</v>
      </c>
      <c r="V54" s="58">
        <f t="shared" si="4"/>
        <v>0.959284123926</v>
      </c>
      <c r="W54" s="59">
        <f t="shared" si="5"/>
        <v>2206.3534850298</v>
      </c>
      <c r="X54" s="60">
        <f t="shared" si="6"/>
        <v>2206.3534850298</v>
      </c>
      <c r="Y54" s="37">
        <v>6</v>
      </c>
      <c r="Z54" s="71">
        <f>ROUND(($Z$4-H54)/365,2)</f>
        <v>4.78</v>
      </c>
      <c r="AA54" s="71">
        <f t="shared" si="7"/>
        <v>1.22</v>
      </c>
      <c r="AB54" s="71">
        <f t="shared" si="8"/>
        <v>20.33</v>
      </c>
      <c r="AC54" s="37">
        <v>1</v>
      </c>
      <c r="AD54" s="71">
        <f t="shared" si="9"/>
        <v>20.33</v>
      </c>
      <c r="AE54" s="71">
        <f>ROUND((AD54*$AE$3+AB54*$AE$4),1)</f>
        <v>20.3</v>
      </c>
      <c r="AF54" s="60">
        <f>X54*AE54/$AF$4</f>
        <v>447.889757461049</v>
      </c>
      <c r="AG54" s="37" t="s">
        <v>61</v>
      </c>
      <c r="AH54" s="37" t="s">
        <v>62</v>
      </c>
      <c r="AI54" s="50"/>
      <c r="AJ54" s="50"/>
    </row>
    <row r="55" s="16" customFormat="1" ht="16" customHeight="1" spans="1:36">
      <c r="A55" s="35">
        <v>49</v>
      </c>
      <c r="B55" s="35">
        <v>49</v>
      </c>
      <c r="C55" s="36" t="s">
        <v>133</v>
      </c>
      <c r="D55" s="36" t="s">
        <v>134</v>
      </c>
      <c r="E55" s="35">
        <v>6</v>
      </c>
      <c r="F55" s="35" t="s">
        <v>84</v>
      </c>
      <c r="G55" s="37"/>
      <c r="H55" s="38">
        <v>42147</v>
      </c>
      <c r="I55" s="48">
        <v>3000</v>
      </c>
      <c r="J55" s="48">
        <f t="shared" si="0"/>
        <v>18000</v>
      </c>
      <c r="K55" s="48"/>
      <c r="L55" s="48">
        <f t="shared" si="1"/>
        <v>17267.114230668</v>
      </c>
      <c r="M55" s="48">
        <f t="shared" si="2"/>
        <v>52.2</v>
      </c>
      <c r="N55" s="48">
        <f t="shared" si="3"/>
        <v>9013.4336284087</v>
      </c>
      <c r="O55" s="49" t="s">
        <v>60</v>
      </c>
      <c r="P55" s="50"/>
      <c r="Q55" s="56">
        <v>1</v>
      </c>
      <c r="R55" s="57">
        <v>0.986</v>
      </c>
      <c r="S55" s="57">
        <v>0.998</v>
      </c>
      <c r="T55" s="57">
        <v>0.985</v>
      </c>
      <c r="U55" s="57">
        <v>0.9897</v>
      </c>
      <c r="V55" s="58">
        <f t="shared" si="4"/>
        <v>0.959284123926</v>
      </c>
      <c r="W55" s="59">
        <f t="shared" si="5"/>
        <v>2877.852371778</v>
      </c>
      <c r="X55" s="60">
        <f t="shared" si="6"/>
        <v>17267.114230668</v>
      </c>
      <c r="Y55" s="37">
        <v>10</v>
      </c>
      <c r="Z55" s="71">
        <f>ROUND(($Z$4-H55)/365,2)</f>
        <v>4.78</v>
      </c>
      <c r="AA55" s="71">
        <f t="shared" si="7"/>
        <v>5.22</v>
      </c>
      <c r="AB55" s="71">
        <f t="shared" si="8"/>
        <v>52.2</v>
      </c>
      <c r="AC55" s="37">
        <v>1</v>
      </c>
      <c r="AD55" s="71">
        <f t="shared" si="9"/>
        <v>52.2</v>
      </c>
      <c r="AE55" s="71">
        <f>ROUND((AD55*$AE$3+AB55*$AE$4),1)</f>
        <v>52.2</v>
      </c>
      <c r="AF55" s="60">
        <f>X55*AE55/$AF$4</f>
        <v>9013.4336284087</v>
      </c>
      <c r="AG55" s="37" t="s">
        <v>61</v>
      </c>
      <c r="AH55" s="37" t="s">
        <v>62</v>
      </c>
      <c r="AI55" s="50"/>
      <c r="AJ55" s="50"/>
    </row>
    <row r="56" s="16" customFormat="1" ht="16" customHeight="1" spans="1:36">
      <c r="A56" s="35">
        <v>50</v>
      </c>
      <c r="B56" s="35">
        <v>50</v>
      </c>
      <c r="C56" s="36" t="s">
        <v>135</v>
      </c>
      <c r="D56" s="36" t="s">
        <v>134</v>
      </c>
      <c r="E56" s="35">
        <v>1</v>
      </c>
      <c r="F56" s="35" t="s">
        <v>84</v>
      </c>
      <c r="G56" s="37"/>
      <c r="H56" s="38">
        <v>42147</v>
      </c>
      <c r="I56" s="48">
        <v>6000</v>
      </c>
      <c r="J56" s="48">
        <f t="shared" si="0"/>
        <v>6000</v>
      </c>
      <c r="K56" s="48"/>
      <c r="L56" s="48">
        <f t="shared" si="1"/>
        <v>5755.704743556</v>
      </c>
      <c r="M56" s="48">
        <f t="shared" si="2"/>
        <v>52.2</v>
      </c>
      <c r="N56" s="48">
        <f t="shared" si="3"/>
        <v>3004.47787613623</v>
      </c>
      <c r="O56" s="49" t="s">
        <v>60</v>
      </c>
      <c r="P56" s="50"/>
      <c r="Q56" s="56">
        <v>1</v>
      </c>
      <c r="R56" s="57">
        <v>0.986</v>
      </c>
      <c r="S56" s="57">
        <v>0.998</v>
      </c>
      <c r="T56" s="57">
        <v>0.985</v>
      </c>
      <c r="U56" s="57">
        <v>0.9897</v>
      </c>
      <c r="V56" s="58">
        <f t="shared" si="4"/>
        <v>0.959284123926</v>
      </c>
      <c r="W56" s="59">
        <f t="shared" si="5"/>
        <v>5755.704743556</v>
      </c>
      <c r="X56" s="60">
        <f t="shared" si="6"/>
        <v>5755.704743556</v>
      </c>
      <c r="Y56" s="37">
        <v>10</v>
      </c>
      <c r="Z56" s="71">
        <f>ROUND(($Z$4-H56)/365,2)</f>
        <v>4.78</v>
      </c>
      <c r="AA56" s="71">
        <f t="shared" si="7"/>
        <v>5.22</v>
      </c>
      <c r="AB56" s="71">
        <f t="shared" si="8"/>
        <v>52.2</v>
      </c>
      <c r="AC56" s="37">
        <v>1</v>
      </c>
      <c r="AD56" s="71">
        <f t="shared" si="9"/>
        <v>52.2</v>
      </c>
      <c r="AE56" s="71">
        <f>ROUND((AD56*$AE$3+AB56*$AE$4),1)</f>
        <v>52.2</v>
      </c>
      <c r="AF56" s="60">
        <f>X56*AE56/$AF$4</f>
        <v>3004.47787613623</v>
      </c>
      <c r="AG56" s="37" t="s">
        <v>61</v>
      </c>
      <c r="AH56" s="37" t="s">
        <v>62</v>
      </c>
      <c r="AI56" s="50"/>
      <c r="AJ56" s="50"/>
    </row>
    <row r="57" s="16" customFormat="1" ht="16" customHeight="1" spans="1:36">
      <c r="A57" s="35">
        <v>51</v>
      </c>
      <c r="B57" s="35">
        <v>51</v>
      </c>
      <c r="C57" s="36" t="s">
        <v>87</v>
      </c>
      <c r="D57" s="36" t="s">
        <v>134</v>
      </c>
      <c r="E57" s="35">
        <v>3</v>
      </c>
      <c r="F57" s="35" t="s">
        <v>84</v>
      </c>
      <c r="G57" s="37"/>
      <c r="H57" s="38">
        <v>42147</v>
      </c>
      <c r="I57" s="48">
        <v>4032</v>
      </c>
      <c r="J57" s="48">
        <f t="shared" si="0"/>
        <v>12096</v>
      </c>
      <c r="K57" s="48"/>
      <c r="L57" s="48">
        <f t="shared" si="1"/>
        <v>11603.5007630089</v>
      </c>
      <c r="M57" s="48">
        <f t="shared" si="2"/>
        <v>52.2</v>
      </c>
      <c r="N57" s="48">
        <f t="shared" si="3"/>
        <v>6057.02739829064</v>
      </c>
      <c r="O57" s="49" t="s">
        <v>60</v>
      </c>
      <c r="P57" s="50"/>
      <c r="Q57" s="56">
        <v>1</v>
      </c>
      <c r="R57" s="57">
        <v>0.986</v>
      </c>
      <c r="S57" s="57">
        <v>0.998</v>
      </c>
      <c r="T57" s="57">
        <v>0.985</v>
      </c>
      <c r="U57" s="57">
        <v>0.9897</v>
      </c>
      <c r="V57" s="58">
        <f t="shared" si="4"/>
        <v>0.959284123926</v>
      </c>
      <c r="W57" s="59">
        <f t="shared" si="5"/>
        <v>3867.83358766963</v>
      </c>
      <c r="X57" s="60">
        <f t="shared" si="6"/>
        <v>11603.5007630089</v>
      </c>
      <c r="Y57" s="37">
        <v>10</v>
      </c>
      <c r="Z57" s="71">
        <f>ROUND(($Z$4-H57)/365,2)</f>
        <v>4.78</v>
      </c>
      <c r="AA57" s="71">
        <f t="shared" si="7"/>
        <v>5.22</v>
      </c>
      <c r="AB57" s="71">
        <f t="shared" si="8"/>
        <v>52.2</v>
      </c>
      <c r="AC57" s="37">
        <v>1</v>
      </c>
      <c r="AD57" s="71">
        <f t="shared" si="9"/>
        <v>52.2</v>
      </c>
      <c r="AE57" s="71">
        <f>ROUND((AD57*$AE$3+AB57*$AE$4),1)</f>
        <v>52.2</v>
      </c>
      <c r="AF57" s="60">
        <f>X57*AE57/$AF$4</f>
        <v>6057.02739829064</v>
      </c>
      <c r="AG57" s="37" t="s">
        <v>61</v>
      </c>
      <c r="AH57" s="37" t="s">
        <v>62</v>
      </c>
      <c r="AI57" s="50"/>
      <c r="AJ57" s="50"/>
    </row>
    <row r="58" s="16" customFormat="1" ht="16" customHeight="1" spans="1:36">
      <c r="A58" s="35">
        <v>52</v>
      </c>
      <c r="B58" s="40">
        <v>1</v>
      </c>
      <c r="C58" s="41" t="s">
        <v>136</v>
      </c>
      <c r="D58" s="42" t="s">
        <v>137</v>
      </c>
      <c r="E58" s="35">
        <v>10</v>
      </c>
      <c r="F58" s="35" t="s">
        <v>59</v>
      </c>
      <c r="G58" s="37"/>
      <c r="H58" s="38">
        <v>42147</v>
      </c>
      <c r="I58" s="48">
        <v>5000</v>
      </c>
      <c r="J58" s="48">
        <f t="shared" si="0"/>
        <v>50000</v>
      </c>
      <c r="K58" s="48"/>
      <c r="L58" s="48">
        <f t="shared" si="1"/>
        <v>47964.2061963</v>
      </c>
      <c r="M58" s="48">
        <f t="shared" si="2"/>
        <v>20.3</v>
      </c>
      <c r="N58" s="48">
        <f t="shared" si="3"/>
        <v>9736.7338578489</v>
      </c>
      <c r="O58" s="49" t="s">
        <v>138</v>
      </c>
      <c r="P58" s="50"/>
      <c r="Q58" s="56">
        <v>1</v>
      </c>
      <c r="R58" s="57">
        <v>0.986</v>
      </c>
      <c r="S58" s="57">
        <v>0.998</v>
      </c>
      <c r="T58" s="57">
        <v>0.985</v>
      </c>
      <c r="U58" s="57">
        <v>0.9897</v>
      </c>
      <c r="V58" s="58">
        <f t="shared" si="4"/>
        <v>0.959284123926</v>
      </c>
      <c r="W58" s="59">
        <f t="shared" si="5"/>
        <v>4796.42061963</v>
      </c>
      <c r="X58" s="60">
        <f t="shared" si="6"/>
        <v>47964.2061963</v>
      </c>
      <c r="Y58" s="37">
        <v>6</v>
      </c>
      <c r="Z58" s="71">
        <f>ROUND(($Z$4-H58)/365,2)</f>
        <v>4.78</v>
      </c>
      <c r="AA58" s="71">
        <f t="shared" si="7"/>
        <v>1.22</v>
      </c>
      <c r="AB58" s="71">
        <f t="shared" si="8"/>
        <v>20.33</v>
      </c>
      <c r="AC58" s="37">
        <v>1</v>
      </c>
      <c r="AD58" s="71">
        <f t="shared" si="9"/>
        <v>20.33</v>
      </c>
      <c r="AE58" s="71">
        <f>ROUND((AD58*$AE$3+AB58*$AE$4),1)</f>
        <v>20.3</v>
      </c>
      <c r="AF58" s="60">
        <f>X58*AE58/$AF$4</f>
        <v>9736.7338578489</v>
      </c>
      <c r="AG58" s="37" t="s">
        <v>61</v>
      </c>
      <c r="AH58" s="37" t="s">
        <v>62</v>
      </c>
      <c r="AI58" s="50"/>
      <c r="AJ58" s="50"/>
    </row>
    <row r="59" s="16" customFormat="1" ht="16" customHeight="1" spans="1:36">
      <c r="A59" s="35">
        <v>53</v>
      </c>
      <c r="B59" s="40">
        <v>2</v>
      </c>
      <c r="C59" s="41" t="s">
        <v>136</v>
      </c>
      <c r="D59" s="42" t="s">
        <v>139</v>
      </c>
      <c r="E59" s="35">
        <v>9</v>
      </c>
      <c r="F59" s="35" t="s">
        <v>59</v>
      </c>
      <c r="G59" s="37"/>
      <c r="H59" s="38">
        <v>42147</v>
      </c>
      <c r="I59" s="48">
        <v>10800</v>
      </c>
      <c r="J59" s="48">
        <f t="shared" si="0"/>
        <v>97200</v>
      </c>
      <c r="K59" s="48"/>
      <c r="L59" s="48">
        <f t="shared" si="1"/>
        <v>93242.4168456072</v>
      </c>
      <c r="M59" s="48">
        <f t="shared" si="2"/>
        <v>20.3</v>
      </c>
      <c r="N59" s="48">
        <f t="shared" si="3"/>
        <v>18928.2106196583</v>
      </c>
      <c r="O59" s="49" t="s">
        <v>138</v>
      </c>
      <c r="P59" s="50"/>
      <c r="Q59" s="56">
        <v>1</v>
      </c>
      <c r="R59" s="57">
        <v>0.986</v>
      </c>
      <c r="S59" s="57">
        <v>0.998</v>
      </c>
      <c r="T59" s="57">
        <v>0.985</v>
      </c>
      <c r="U59" s="57">
        <v>0.9897</v>
      </c>
      <c r="V59" s="58">
        <f t="shared" si="4"/>
        <v>0.959284123926</v>
      </c>
      <c r="W59" s="59">
        <f t="shared" si="5"/>
        <v>10360.2685384008</v>
      </c>
      <c r="X59" s="60">
        <f t="shared" si="6"/>
        <v>93242.4168456072</v>
      </c>
      <c r="Y59" s="37">
        <v>6</v>
      </c>
      <c r="Z59" s="71">
        <f>ROUND(($Z$4-H59)/365,2)</f>
        <v>4.78</v>
      </c>
      <c r="AA59" s="71">
        <f t="shared" si="7"/>
        <v>1.22</v>
      </c>
      <c r="AB59" s="71">
        <f t="shared" si="8"/>
        <v>20.33</v>
      </c>
      <c r="AC59" s="37">
        <v>1</v>
      </c>
      <c r="AD59" s="71">
        <f t="shared" si="9"/>
        <v>20.33</v>
      </c>
      <c r="AE59" s="71">
        <f>ROUND((AD59*$AE$3+AB59*$AE$4),1)</f>
        <v>20.3</v>
      </c>
      <c r="AF59" s="60">
        <f>X59*AE59/$AF$4</f>
        <v>18928.2106196583</v>
      </c>
      <c r="AG59" s="37" t="s">
        <v>61</v>
      </c>
      <c r="AH59" s="37" t="s">
        <v>62</v>
      </c>
      <c r="AI59" s="50"/>
      <c r="AJ59" s="50"/>
    </row>
    <row r="60" s="16" customFormat="1" ht="16" customHeight="1" spans="1:36">
      <c r="A60" s="35">
        <v>54</v>
      </c>
      <c r="B60" s="40">
        <v>3</v>
      </c>
      <c r="C60" s="41" t="s">
        <v>136</v>
      </c>
      <c r="D60" s="42" t="s">
        <v>140</v>
      </c>
      <c r="E60" s="35">
        <v>6</v>
      </c>
      <c r="F60" s="35" t="s">
        <v>59</v>
      </c>
      <c r="G60" s="37"/>
      <c r="H60" s="38">
        <v>42147</v>
      </c>
      <c r="I60" s="48">
        <v>8000</v>
      </c>
      <c r="J60" s="48">
        <f t="shared" si="0"/>
        <v>48000</v>
      </c>
      <c r="K60" s="48"/>
      <c r="L60" s="48">
        <f t="shared" si="1"/>
        <v>46045.637948448</v>
      </c>
      <c r="M60" s="48">
        <f t="shared" si="2"/>
        <v>20.3</v>
      </c>
      <c r="N60" s="48">
        <f t="shared" si="3"/>
        <v>9347.26450353494</v>
      </c>
      <c r="O60" s="49" t="s">
        <v>138</v>
      </c>
      <c r="P60" s="50"/>
      <c r="Q60" s="56">
        <v>1</v>
      </c>
      <c r="R60" s="57">
        <v>0.986</v>
      </c>
      <c r="S60" s="57">
        <v>0.998</v>
      </c>
      <c r="T60" s="57">
        <v>0.985</v>
      </c>
      <c r="U60" s="57">
        <v>0.9897</v>
      </c>
      <c r="V60" s="58">
        <f t="shared" si="4"/>
        <v>0.959284123926</v>
      </c>
      <c r="W60" s="59">
        <f t="shared" si="5"/>
        <v>7674.272991408</v>
      </c>
      <c r="X60" s="60">
        <f t="shared" si="6"/>
        <v>46045.637948448</v>
      </c>
      <c r="Y60" s="37">
        <v>6</v>
      </c>
      <c r="Z60" s="71">
        <f>ROUND(($Z$4-H60)/365,2)</f>
        <v>4.78</v>
      </c>
      <c r="AA60" s="71">
        <f t="shared" si="7"/>
        <v>1.22</v>
      </c>
      <c r="AB60" s="71">
        <f t="shared" si="8"/>
        <v>20.33</v>
      </c>
      <c r="AC60" s="37">
        <v>1</v>
      </c>
      <c r="AD60" s="71">
        <f t="shared" si="9"/>
        <v>20.33</v>
      </c>
      <c r="AE60" s="71">
        <f>ROUND((AD60*$AE$3+AB60*$AE$4),1)</f>
        <v>20.3</v>
      </c>
      <c r="AF60" s="60">
        <f>X60*AE60/$AF$4</f>
        <v>9347.26450353494</v>
      </c>
      <c r="AG60" s="37" t="s">
        <v>61</v>
      </c>
      <c r="AH60" s="37" t="s">
        <v>62</v>
      </c>
      <c r="AI60" s="50"/>
      <c r="AJ60" s="50"/>
    </row>
    <row r="61" s="16" customFormat="1" ht="16" customHeight="1" spans="1:36">
      <c r="A61" s="35">
        <v>55</v>
      </c>
      <c r="B61" s="40">
        <v>4</v>
      </c>
      <c r="C61" s="41" t="s">
        <v>136</v>
      </c>
      <c r="D61" s="42" t="s">
        <v>141</v>
      </c>
      <c r="E61" s="35">
        <v>5</v>
      </c>
      <c r="F61" s="35" t="s">
        <v>59</v>
      </c>
      <c r="G61" s="37"/>
      <c r="H61" s="38">
        <v>42147</v>
      </c>
      <c r="I61" s="48">
        <v>8000</v>
      </c>
      <c r="J61" s="48">
        <f t="shared" si="0"/>
        <v>40000</v>
      </c>
      <c r="K61" s="48"/>
      <c r="L61" s="48">
        <f t="shared" si="1"/>
        <v>38371.36495704</v>
      </c>
      <c r="M61" s="48">
        <f t="shared" si="2"/>
        <v>20.3</v>
      </c>
      <c r="N61" s="48">
        <f t="shared" si="3"/>
        <v>7789.38708627912</v>
      </c>
      <c r="O61" s="49" t="s">
        <v>138</v>
      </c>
      <c r="P61" s="50"/>
      <c r="Q61" s="56">
        <v>1</v>
      </c>
      <c r="R61" s="57">
        <v>0.986</v>
      </c>
      <c r="S61" s="57">
        <v>0.998</v>
      </c>
      <c r="T61" s="57">
        <v>0.985</v>
      </c>
      <c r="U61" s="57">
        <v>0.9897</v>
      </c>
      <c r="V61" s="58">
        <f t="shared" si="4"/>
        <v>0.959284123926</v>
      </c>
      <c r="W61" s="59">
        <f t="shared" si="5"/>
        <v>7674.272991408</v>
      </c>
      <c r="X61" s="60">
        <f t="shared" si="6"/>
        <v>38371.36495704</v>
      </c>
      <c r="Y61" s="37">
        <v>6</v>
      </c>
      <c r="Z61" s="71">
        <f>ROUND(($Z$4-H61)/365,2)</f>
        <v>4.78</v>
      </c>
      <c r="AA61" s="71">
        <f t="shared" si="7"/>
        <v>1.22</v>
      </c>
      <c r="AB61" s="71">
        <f t="shared" si="8"/>
        <v>20.33</v>
      </c>
      <c r="AC61" s="37">
        <v>1</v>
      </c>
      <c r="AD61" s="71">
        <f t="shared" si="9"/>
        <v>20.33</v>
      </c>
      <c r="AE61" s="71">
        <f>ROUND((AD61*$AE$3+AB61*$AE$4),1)</f>
        <v>20.3</v>
      </c>
      <c r="AF61" s="60">
        <f>X61*AE61/$AF$4</f>
        <v>7789.38708627912</v>
      </c>
      <c r="AG61" s="37" t="s">
        <v>61</v>
      </c>
      <c r="AH61" s="37" t="s">
        <v>62</v>
      </c>
      <c r="AI61" s="50"/>
      <c r="AJ61" s="50"/>
    </row>
    <row r="62" s="16" customFormat="1" ht="16" customHeight="1" spans="1:36">
      <c r="A62" s="35">
        <v>56</v>
      </c>
      <c r="B62" s="40">
        <v>5</v>
      </c>
      <c r="C62" s="41" t="s">
        <v>136</v>
      </c>
      <c r="D62" s="42" t="s">
        <v>142</v>
      </c>
      <c r="E62" s="35">
        <v>6</v>
      </c>
      <c r="F62" s="35" t="s">
        <v>59</v>
      </c>
      <c r="G62" s="37"/>
      <c r="H62" s="38">
        <v>42147</v>
      </c>
      <c r="I62" s="48">
        <v>8000</v>
      </c>
      <c r="J62" s="48">
        <f t="shared" si="0"/>
        <v>48000</v>
      </c>
      <c r="K62" s="48"/>
      <c r="L62" s="48">
        <f t="shared" si="1"/>
        <v>46045.637948448</v>
      </c>
      <c r="M62" s="48">
        <f t="shared" si="2"/>
        <v>20.3</v>
      </c>
      <c r="N62" s="48">
        <f t="shared" si="3"/>
        <v>9347.26450353494</v>
      </c>
      <c r="O62" s="49" t="s">
        <v>138</v>
      </c>
      <c r="P62" s="50"/>
      <c r="Q62" s="56">
        <v>1</v>
      </c>
      <c r="R62" s="57">
        <v>0.986</v>
      </c>
      <c r="S62" s="57">
        <v>0.998</v>
      </c>
      <c r="T62" s="57">
        <v>0.985</v>
      </c>
      <c r="U62" s="57">
        <v>0.9897</v>
      </c>
      <c r="V62" s="58">
        <f t="shared" si="4"/>
        <v>0.959284123926</v>
      </c>
      <c r="W62" s="59">
        <f t="shared" si="5"/>
        <v>7674.272991408</v>
      </c>
      <c r="X62" s="60">
        <f t="shared" si="6"/>
        <v>46045.637948448</v>
      </c>
      <c r="Y62" s="37">
        <v>6</v>
      </c>
      <c r="Z62" s="71">
        <f>ROUND(($Z$4-H62)/365,2)</f>
        <v>4.78</v>
      </c>
      <c r="AA62" s="71">
        <f t="shared" si="7"/>
        <v>1.22</v>
      </c>
      <c r="AB62" s="71">
        <f t="shared" si="8"/>
        <v>20.33</v>
      </c>
      <c r="AC62" s="37">
        <v>1</v>
      </c>
      <c r="AD62" s="71">
        <f t="shared" si="9"/>
        <v>20.33</v>
      </c>
      <c r="AE62" s="71">
        <f>ROUND((AD62*$AE$3+AB62*$AE$4),1)</f>
        <v>20.3</v>
      </c>
      <c r="AF62" s="60">
        <f>X62*AE62/$AF$4</f>
        <v>9347.26450353494</v>
      </c>
      <c r="AG62" s="37" t="s">
        <v>61</v>
      </c>
      <c r="AH62" s="37" t="s">
        <v>62</v>
      </c>
      <c r="AI62" s="50"/>
      <c r="AJ62" s="50"/>
    </row>
    <row r="63" s="16" customFormat="1" ht="16" customHeight="1" spans="1:36">
      <c r="A63" s="35">
        <v>57</v>
      </c>
      <c r="B63" s="40">
        <v>6</v>
      </c>
      <c r="C63" s="41" t="s">
        <v>136</v>
      </c>
      <c r="D63" s="42" t="s">
        <v>143</v>
      </c>
      <c r="E63" s="35">
        <v>1</v>
      </c>
      <c r="F63" s="35" t="s">
        <v>59</v>
      </c>
      <c r="G63" s="37"/>
      <c r="H63" s="38">
        <v>42147</v>
      </c>
      <c r="I63" s="48">
        <v>5000</v>
      </c>
      <c r="J63" s="48">
        <f t="shared" si="0"/>
        <v>5000</v>
      </c>
      <c r="K63" s="48"/>
      <c r="L63" s="48">
        <f t="shared" si="1"/>
        <v>4796.42061963</v>
      </c>
      <c r="M63" s="48">
        <f t="shared" si="2"/>
        <v>20.3</v>
      </c>
      <c r="N63" s="48">
        <f t="shared" si="3"/>
        <v>973.67338578489</v>
      </c>
      <c r="O63" s="49" t="s">
        <v>138</v>
      </c>
      <c r="P63" s="50"/>
      <c r="Q63" s="56">
        <v>1</v>
      </c>
      <c r="R63" s="57">
        <v>0.986</v>
      </c>
      <c r="S63" s="57">
        <v>0.998</v>
      </c>
      <c r="T63" s="57">
        <v>0.985</v>
      </c>
      <c r="U63" s="57">
        <v>0.9897</v>
      </c>
      <c r="V63" s="58">
        <f t="shared" si="4"/>
        <v>0.959284123926</v>
      </c>
      <c r="W63" s="59">
        <f t="shared" si="5"/>
        <v>4796.42061963</v>
      </c>
      <c r="X63" s="60">
        <f t="shared" si="6"/>
        <v>4796.42061963</v>
      </c>
      <c r="Y63" s="37">
        <v>6</v>
      </c>
      <c r="Z63" s="71">
        <f>ROUND(($Z$4-H63)/365,2)</f>
        <v>4.78</v>
      </c>
      <c r="AA63" s="71">
        <f t="shared" si="7"/>
        <v>1.22</v>
      </c>
      <c r="AB63" s="71">
        <f t="shared" si="8"/>
        <v>20.33</v>
      </c>
      <c r="AC63" s="37">
        <v>1</v>
      </c>
      <c r="AD63" s="71">
        <f t="shared" si="9"/>
        <v>20.33</v>
      </c>
      <c r="AE63" s="71">
        <f>ROUND((AD63*$AE$3+AB63*$AE$4),1)</f>
        <v>20.3</v>
      </c>
      <c r="AF63" s="60">
        <f>X63*AE63/$AF$4</f>
        <v>973.67338578489</v>
      </c>
      <c r="AG63" s="37" t="s">
        <v>61</v>
      </c>
      <c r="AH63" s="37" t="s">
        <v>62</v>
      </c>
      <c r="AI63" s="50"/>
      <c r="AJ63" s="50"/>
    </row>
    <row r="64" s="16" customFormat="1" ht="16" customHeight="1" spans="1:36">
      <c r="A64" s="35">
        <v>58</v>
      </c>
      <c r="B64" s="40">
        <v>7</v>
      </c>
      <c r="C64" s="41" t="s">
        <v>144</v>
      </c>
      <c r="D64" s="42" t="s">
        <v>145</v>
      </c>
      <c r="E64" s="35">
        <v>2</v>
      </c>
      <c r="F64" s="35" t="s">
        <v>59</v>
      </c>
      <c r="G64" s="37"/>
      <c r="H64" s="38">
        <v>42147</v>
      </c>
      <c r="I64" s="48">
        <v>2500</v>
      </c>
      <c r="J64" s="48">
        <f t="shared" si="0"/>
        <v>5000</v>
      </c>
      <c r="K64" s="48"/>
      <c r="L64" s="48">
        <f t="shared" si="1"/>
        <v>4796.42061963</v>
      </c>
      <c r="M64" s="48">
        <f t="shared" si="2"/>
        <v>20.3</v>
      </c>
      <c r="N64" s="48">
        <f t="shared" si="3"/>
        <v>973.67338578489</v>
      </c>
      <c r="O64" s="49" t="s">
        <v>138</v>
      </c>
      <c r="P64" s="50"/>
      <c r="Q64" s="56">
        <v>1</v>
      </c>
      <c r="R64" s="57">
        <v>0.986</v>
      </c>
      <c r="S64" s="57">
        <v>0.998</v>
      </c>
      <c r="T64" s="57">
        <v>0.985</v>
      </c>
      <c r="U64" s="57">
        <v>0.9897</v>
      </c>
      <c r="V64" s="58">
        <f t="shared" si="4"/>
        <v>0.959284123926</v>
      </c>
      <c r="W64" s="59">
        <f t="shared" si="5"/>
        <v>2398.210309815</v>
      </c>
      <c r="X64" s="60">
        <f t="shared" si="6"/>
        <v>4796.42061963</v>
      </c>
      <c r="Y64" s="37">
        <v>6</v>
      </c>
      <c r="Z64" s="71">
        <f>ROUND(($Z$4-H64)/365,2)</f>
        <v>4.78</v>
      </c>
      <c r="AA64" s="71">
        <f t="shared" si="7"/>
        <v>1.22</v>
      </c>
      <c r="AB64" s="71">
        <f t="shared" si="8"/>
        <v>20.33</v>
      </c>
      <c r="AC64" s="37">
        <v>1</v>
      </c>
      <c r="AD64" s="71">
        <f t="shared" si="9"/>
        <v>20.33</v>
      </c>
      <c r="AE64" s="71">
        <f>ROUND((AD64*$AE$3+AB64*$AE$4),1)</f>
        <v>20.3</v>
      </c>
      <c r="AF64" s="60">
        <f>X64*AE64/$AF$4</f>
        <v>973.67338578489</v>
      </c>
      <c r="AG64" s="37" t="s">
        <v>61</v>
      </c>
      <c r="AH64" s="37" t="s">
        <v>62</v>
      </c>
      <c r="AI64" s="50"/>
      <c r="AJ64" s="50"/>
    </row>
    <row r="65" s="16" customFormat="1" ht="16" customHeight="1" spans="1:36">
      <c r="A65" s="35">
        <v>59</v>
      </c>
      <c r="B65" s="40">
        <v>8</v>
      </c>
      <c r="C65" s="41" t="s">
        <v>146</v>
      </c>
      <c r="D65" s="42" t="s">
        <v>147</v>
      </c>
      <c r="E65" s="35">
        <v>1</v>
      </c>
      <c r="F65" s="35" t="s">
        <v>59</v>
      </c>
      <c r="G65" s="37"/>
      <c r="H65" s="38">
        <v>42147</v>
      </c>
      <c r="I65" s="48">
        <v>2000</v>
      </c>
      <c r="J65" s="48">
        <f t="shared" si="0"/>
        <v>2000</v>
      </c>
      <c r="K65" s="48"/>
      <c r="L65" s="48">
        <f t="shared" si="1"/>
        <v>1918.568247852</v>
      </c>
      <c r="M65" s="48">
        <f t="shared" si="2"/>
        <v>20.3</v>
      </c>
      <c r="N65" s="48">
        <f t="shared" si="3"/>
        <v>389.469354313956</v>
      </c>
      <c r="O65" s="49" t="s">
        <v>138</v>
      </c>
      <c r="P65" s="50"/>
      <c r="Q65" s="56">
        <v>1</v>
      </c>
      <c r="R65" s="57">
        <v>0.986</v>
      </c>
      <c r="S65" s="57">
        <v>0.998</v>
      </c>
      <c r="T65" s="57">
        <v>0.985</v>
      </c>
      <c r="U65" s="57">
        <v>0.9897</v>
      </c>
      <c r="V65" s="58">
        <f t="shared" si="4"/>
        <v>0.959284123926</v>
      </c>
      <c r="W65" s="59">
        <f t="shared" si="5"/>
        <v>1918.568247852</v>
      </c>
      <c r="X65" s="60">
        <f t="shared" si="6"/>
        <v>1918.568247852</v>
      </c>
      <c r="Y65" s="37">
        <v>6</v>
      </c>
      <c r="Z65" s="71">
        <f>ROUND(($Z$4-H65)/365,2)</f>
        <v>4.78</v>
      </c>
      <c r="AA65" s="71">
        <f t="shared" si="7"/>
        <v>1.22</v>
      </c>
      <c r="AB65" s="71">
        <f t="shared" si="8"/>
        <v>20.33</v>
      </c>
      <c r="AC65" s="37">
        <v>1</v>
      </c>
      <c r="AD65" s="71">
        <f t="shared" si="9"/>
        <v>20.33</v>
      </c>
      <c r="AE65" s="71">
        <f>ROUND((AD65*$AE$3+AB65*$AE$4),1)</f>
        <v>20.3</v>
      </c>
      <c r="AF65" s="60">
        <f>X65*AE65/$AF$4</f>
        <v>389.469354313956</v>
      </c>
      <c r="AG65" s="37" t="s">
        <v>61</v>
      </c>
      <c r="AH65" s="37" t="s">
        <v>62</v>
      </c>
      <c r="AI65" s="50"/>
      <c r="AJ65" s="50"/>
    </row>
    <row r="66" s="16" customFormat="1" ht="16" customHeight="1" spans="1:36">
      <c r="A66" s="35">
        <v>60</v>
      </c>
      <c r="B66" s="40">
        <v>9</v>
      </c>
      <c r="C66" s="41" t="s">
        <v>148</v>
      </c>
      <c r="D66" s="42"/>
      <c r="E66" s="35">
        <v>1</v>
      </c>
      <c r="F66" s="35" t="s">
        <v>59</v>
      </c>
      <c r="G66" s="37"/>
      <c r="H66" s="38">
        <v>42147</v>
      </c>
      <c r="I66" s="48">
        <v>500</v>
      </c>
      <c r="J66" s="48">
        <f t="shared" si="0"/>
        <v>500</v>
      </c>
      <c r="K66" s="48"/>
      <c r="L66" s="48">
        <f t="shared" si="1"/>
        <v>479.642061963</v>
      </c>
      <c r="M66" s="48">
        <f t="shared" si="2"/>
        <v>20.3</v>
      </c>
      <c r="N66" s="48">
        <f t="shared" si="3"/>
        <v>97.367338578489</v>
      </c>
      <c r="O66" s="49" t="s">
        <v>138</v>
      </c>
      <c r="P66" s="50"/>
      <c r="Q66" s="56">
        <v>1</v>
      </c>
      <c r="R66" s="57">
        <v>0.986</v>
      </c>
      <c r="S66" s="57">
        <v>0.998</v>
      </c>
      <c r="T66" s="57">
        <v>0.985</v>
      </c>
      <c r="U66" s="57">
        <v>0.9897</v>
      </c>
      <c r="V66" s="58">
        <f t="shared" si="4"/>
        <v>0.959284123926</v>
      </c>
      <c r="W66" s="59">
        <f t="shared" si="5"/>
        <v>479.642061963</v>
      </c>
      <c r="X66" s="60">
        <f t="shared" si="6"/>
        <v>479.642061963</v>
      </c>
      <c r="Y66" s="37">
        <v>6</v>
      </c>
      <c r="Z66" s="71">
        <f>ROUND(($Z$4-H66)/365,2)</f>
        <v>4.78</v>
      </c>
      <c r="AA66" s="71">
        <f t="shared" si="7"/>
        <v>1.22</v>
      </c>
      <c r="AB66" s="71">
        <f t="shared" si="8"/>
        <v>20.33</v>
      </c>
      <c r="AC66" s="37">
        <v>1</v>
      </c>
      <c r="AD66" s="71">
        <f t="shared" si="9"/>
        <v>20.33</v>
      </c>
      <c r="AE66" s="71">
        <f>ROUND((AD66*$AE$3+AB66*$AE$4),1)</f>
        <v>20.3</v>
      </c>
      <c r="AF66" s="60">
        <f>X66*AE66/$AF$4</f>
        <v>97.367338578489</v>
      </c>
      <c r="AG66" s="37" t="s">
        <v>61</v>
      </c>
      <c r="AH66" s="37" t="s">
        <v>62</v>
      </c>
      <c r="AI66" s="50"/>
      <c r="AJ66" s="50"/>
    </row>
    <row r="67" s="16" customFormat="1" ht="16" customHeight="1" spans="1:36">
      <c r="A67" s="35">
        <v>61</v>
      </c>
      <c r="B67" s="40">
        <v>10</v>
      </c>
      <c r="C67" s="41" t="s">
        <v>149</v>
      </c>
      <c r="D67" s="42"/>
      <c r="E67" s="35">
        <v>2</v>
      </c>
      <c r="F67" s="35" t="s">
        <v>59</v>
      </c>
      <c r="G67" s="37"/>
      <c r="H67" s="38">
        <v>42147</v>
      </c>
      <c r="I67" s="48">
        <v>600</v>
      </c>
      <c r="J67" s="48">
        <f t="shared" si="0"/>
        <v>1200</v>
      </c>
      <c r="K67" s="48"/>
      <c r="L67" s="48">
        <f t="shared" si="1"/>
        <v>1151.1409487112</v>
      </c>
      <c r="M67" s="48">
        <f t="shared" si="2"/>
        <v>20.3</v>
      </c>
      <c r="N67" s="48">
        <f t="shared" si="3"/>
        <v>233.681612588374</v>
      </c>
      <c r="O67" s="49" t="s">
        <v>138</v>
      </c>
      <c r="P67" s="50"/>
      <c r="Q67" s="56">
        <v>1</v>
      </c>
      <c r="R67" s="57">
        <v>0.986</v>
      </c>
      <c r="S67" s="57">
        <v>0.998</v>
      </c>
      <c r="T67" s="57">
        <v>0.985</v>
      </c>
      <c r="U67" s="57">
        <v>0.9897</v>
      </c>
      <c r="V67" s="58">
        <f t="shared" si="4"/>
        <v>0.959284123926</v>
      </c>
      <c r="W67" s="59">
        <f t="shared" si="5"/>
        <v>575.5704743556</v>
      </c>
      <c r="X67" s="60">
        <f t="shared" si="6"/>
        <v>1151.1409487112</v>
      </c>
      <c r="Y67" s="37">
        <v>6</v>
      </c>
      <c r="Z67" s="71">
        <f>ROUND(($Z$4-H67)/365,2)</f>
        <v>4.78</v>
      </c>
      <c r="AA67" s="71">
        <f t="shared" si="7"/>
        <v>1.22</v>
      </c>
      <c r="AB67" s="71">
        <f t="shared" si="8"/>
        <v>20.33</v>
      </c>
      <c r="AC67" s="37">
        <v>1</v>
      </c>
      <c r="AD67" s="71">
        <f t="shared" si="9"/>
        <v>20.33</v>
      </c>
      <c r="AE67" s="71">
        <f>ROUND((AD67*$AE$3+AB67*$AE$4),1)</f>
        <v>20.3</v>
      </c>
      <c r="AF67" s="60">
        <f>X67*AE67/$AF$4</f>
        <v>233.681612588374</v>
      </c>
      <c r="AG67" s="37" t="s">
        <v>61</v>
      </c>
      <c r="AH67" s="37" t="s">
        <v>62</v>
      </c>
      <c r="AI67" s="50"/>
      <c r="AJ67" s="50"/>
    </row>
    <row r="68" s="16" customFormat="1" ht="16" customHeight="1" spans="1:36">
      <c r="A68" s="35">
        <v>62</v>
      </c>
      <c r="B68" s="40">
        <v>11</v>
      </c>
      <c r="C68" s="41" t="s">
        <v>150</v>
      </c>
      <c r="D68" s="42" t="s">
        <v>151</v>
      </c>
      <c r="E68" s="35">
        <v>5</v>
      </c>
      <c r="F68" s="35" t="s">
        <v>59</v>
      </c>
      <c r="G68" s="37"/>
      <c r="H68" s="38">
        <v>42147</v>
      </c>
      <c r="I68" s="48">
        <v>3400</v>
      </c>
      <c r="J68" s="48">
        <f t="shared" si="0"/>
        <v>17000</v>
      </c>
      <c r="K68" s="48"/>
      <c r="L68" s="48">
        <f t="shared" si="1"/>
        <v>16307.830106742</v>
      </c>
      <c r="M68" s="48">
        <f t="shared" si="2"/>
        <v>20.3</v>
      </c>
      <c r="N68" s="48">
        <f t="shared" si="3"/>
        <v>3310.48951166863</v>
      </c>
      <c r="O68" s="49" t="s">
        <v>138</v>
      </c>
      <c r="P68" s="50"/>
      <c r="Q68" s="56">
        <v>1</v>
      </c>
      <c r="R68" s="57">
        <v>0.986</v>
      </c>
      <c r="S68" s="57">
        <v>0.998</v>
      </c>
      <c r="T68" s="57">
        <v>0.985</v>
      </c>
      <c r="U68" s="57">
        <v>0.9897</v>
      </c>
      <c r="V68" s="58">
        <f t="shared" si="4"/>
        <v>0.959284123926</v>
      </c>
      <c r="W68" s="59">
        <f t="shared" si="5"/>
        <v>3261.5660213484</v>
      </c>
      <c r="X68" s="60">
        <f t="shared" si="6"/>
        <v>16307.830106742</v>
      </c>
      <c r="Y68" s="37">
        <v>6</v>
      </c>
      <c r="Z68" s="71">
        <f>ROUND(($Z$4-H68)/365,2)</f>
        <v>4.78</v>
      </c>
      <c r="AA68" s="71">
        <f t="shared" si="7"/>
        <v>1.22</v>
      </c>
      <c r="AB68" s="71">
        <f t="shared" si="8"/>
        <v>20.33</v>
      </c>
      <c r="AC68" s="37">
        <v>1</v>
      </c>
      <c r="AD68" s="71">
        <f t="shared" si="9"/>
        <v>20.33</v>
      </c>
      <c r="AE68" s="71">
        <f>ROUND((AD68*$AE$3+AB68*$AE$4),1)</f>
        <v>20.3</v>
      </c>
      <c r="AF68" s="60">
        <f>X68*AE68/$AF$4</f>
        <v>3310.48951166863</v>
      </c>
      <c r="AG68" s="37" t="s">
        <v>61</v>
      </c>
      <c r="AH68" s="37" t="s">
        <v>62</v>
      </c>
      <c r="AI68" s="50"/>
      <c r="AJ68" s="50"/>
    </row>
    <row r="69" s="16" customFormat="1" ht="16" customHeight="1" spans="1:36">
      <c r="A69" s="35">
        <v>63</v>
      </c>
      <c r="B69" s="40">
        <v>12</v>
      </c>
      <c r="C69" s="41" t="s">
        <v>152</v>
      </c>
      <c r="D69" s="42" t="s">
        <v>153</v>
      </c>
      <c r="E69" s="35">
        <v>2</v>
      </c>
      <c r="F69" s="35" t="s">
        <v>59</v>
      </c>
      <c r="G69" s="37"/>
      <c r="H69" s="38">
        <v>42147</v>
      </c>
      <c r="I69" s="48">
        <v>2800</v>
      </c>
      <c r="J69" s="48">
        <f t="shared" si="0"/>
        <v>5600</v>
      </c>
      <c r="K69" s="48"/>
      <c r="L69" s="48">
        <f t="shared" si="1"/>
        <v>5371.9910939856</v>
      </c>
      <c r="M69" s="48">
        <f t="shared" si="2"/>
        <v>20.3</v>
      </c>
      <c r="N69" s="48">
        <f t="shared" si="3"/>
        <v>1090.51419207908</v>
      </c>
      <c r="O69" s="49" t="s">
        <v>138</v>
      </c>
      <c r="P69" s="50"/>
      <c r="Q69" s="56">
        <v>1</v>
      </c>
      <c r="R69" s="57">
        <v>0.986</v>
      </c>
      <c r="S69" s="57">
        <v>0.998</v>
      </c>
      <c r="T69" s="57">
        <v>0.985</v>
      </c>
      <c r="U69" s="57">
        <v>0.9897</v>
      </c>
      <c r="V69" s="58">
        <f t="shared" si="4"/>
        <v>0.959284123926</v>
      </c>
      <c r="W69" s="59">
        <f t="shared" si="5"/>
        <v>2685.9955469928</v>
      </c>
      <c r="X69" s="60">
        <f t="shared" si="6"/>
        <v>5371.9910939856</v>
      </c>
      <c r="Y69" s="37">
        <v>6</v>
      </c>
      <c r="Z69" s="71">
        <f>ROUND(($Z$4-H69)/365,2)</f>
        <v>4.78</v>
      </c>
      <c r="AA69" s="71">
        <f t="shared" si="7"/>
        <v>1.22</v>
      </c>
      <c r="AB69" s="71">
        <f t="shared" si="8"/>
        <v>20.33</v>
      </c>
      <c r="AC69" s="37">
        <v>1</v>
      </c>
      <c r="AD69" s="71">
        <f t="shared" si="9"/>
        <v>20.33</v>
      </c>
      <c r="AE69" s="71">
        <f>ROUND((AD69*$AE$3+AB69*$AE$4),1)</f>
        <v>20.3</v>
      </c>
      <c r="AF69" s="60">
        <f>X69*AE69/$AF$4</f>
        <v>1090.51419207908</v>
      </c>
      <c r="AG69" s="37" t="s">
        <v>61</v>
      </c>
      <c r="AH69" s="37" t="s">
        <v>62</v>
      </c>
      <c r="AI69" s="50"/>
      <c r="AJ69" s="50"/>
    </row>
    <row r="70" s="16" customFormat="1" ht="16" customHeight="1" spans="1:36">
      <c r="A70" s="35">
        <v>64</v>
      </c>
      <c r="B70" s="40">
        <v>13</v>
      </c>
      <c r="C70" s="41" t="s">
        <v>154</v>
      </c>
      <c r="D70" s="42" t="s">
        <v>155</v>
      </c>
      <c r="E70" s="35">
        <v>1</v>
      </c>
      <c r="F70" s="35" t="s">
        <v>59</v>
      </c>
      <c r="G70" s="37"/>
      <c r="H70" s="38">
        <v>42147</v>
      </c>
      <c r="I70" s="48">
        <v>3400</v>
      </c>
      <c r="J70" s="48">
        <f t="shared" si="0"/>
        <v>3400</v>
      </c>
      <c r="K70" s="48"/>
      <c r="L70" s="48">
        <f t="shared" si="1"/>
        <v>3261.5660213484</v>
      </c>
      <c r="M70" s="48">
        <f t="shared" si="2"/>
        <v>20.3</v>
      </c>
      <c r="N70" s="48">
        <f t="shared" si="3"/>
        <v>662.097902333725</v>
      </c>
      <c r="O70" s="49" t="s">
        <v>138</v>
      </c>
      <c r="P70" s="50"/>
      <c r="Q70" s="56">
        <v>1</v>
      </c>
      <c r="R70" s="57">
        <v>0.986</v>
      </c>
      <c r="S70" s="57">
        <v>0.998</v>
      </c>
      <c r="T70" s="57">
        <v>0.985</v>
      </c>
      <c r="U70" s="57">
        <v>0.9897</v>
      </c>
      <c r="V70" s="58">
        <f t="shared" si="4"/>
        <v>0.959284123926</v>
      </c>
      <c r="W70" s="59">
        <f t="shared" si="5"/>
        <v>3261.5660213484</v>
      </c>
      <c r="X70" s="60">
        <f t="shared" si="6"/>
        <v>3261.5660213484</v>
      </c>
      <c r="Y70" s="37">
        <v>6</v>
      </c>
      <c r="Z70" s="71">
        <f>ROUND(($Z$4-H70)/365,2)</f>
        <v>4.78</v>
      </c>
      <c r="AA70" s="71">
        <f t="shared" si="7"/>
        <v>1.22</v>
      </c>
      <c r="AB70" s="71">
        <f t="shared" si="8"/>
        <v>20.33</v>
      </c>
      <c r="AC70" s="37">
        <v>1</v>
      </c>
      <c r="AD70" s="71">
        <f t="shared" si="9"/>
        <v>20.33</v>
      </c>
      <c r="AE70" s="71">
        <f>ROUND((AD70*$AE$3+AB70*$AE$4),1)</f>
        <v>20.3</v>
      </c>
      <c r="AF70" s="60">
        <f>X70*AE70/$AF$4</f>
        <v>662.097902333725</v>
      </c>
      <c r="AG70" s="37" t="s">
        <v>61</v>
      </c>
      <c r="AH70" s="37" t="s">
        <v>62</v>
      </c>
      <c r="AI70" s="50"/>
      <c r="AJ70" s="50"/>
    </row>
    <row r="71" s="16" customFormat="1" ht="16" customHeight="1" spans="1:36">
      <c r="A71" s="35">
        <v>65</v>
      </c>
      <c r="B71" s="40">
        <v>14</v>
      </c>
      <c r="C71" s="41" t="s">
        <v>154</v>
      </c>
      <c r="D71" s="42" t="s">
        <v>156</v>
      </c>
      <c r="E71" s="35">
        <v>2</v>
      </c>
      <c r="F71" s="35" t="s">
        <v>59</v>
      </c>
      <c r="G71" s="37"/>
      <c r="H71" s="38">
        <v>42147</v>
      </c>
      <c r="I71" s="48">
        <v>3400</v>
      </c>
      <c r="J71" s="48">
        <f t="shared" ref="J71:J122" si="10">E71*I71</f>
        <v>6800</v>
      </c>
      <c r="K71" s="48"/>
      <c r="L71" s="48">
        <f t="shared" ref="L71:L122" si="11">X71</f>
        <v>6523.1320426968</v>
      </c>
      <c r="M71" s="48">
        <f t="shared" ref="M71:M122" si="12">AE71</f>
        <v>20.3</v>
      </c>
      <c r="N71" s="48">
        <f t="shared" ref="N71:N122" si="13">AF71</f>
        <v>1324.19580466745</v>
      </c>
      <c r="O71" s="49" t="s">
        <v>138</v>
      </c>
      <c r="P71" s="50"/>
      <c r="Q71" s="56">
        <v>1</v>
      </c>
      <c r="R71" s="57">
        <v>0.986</v>
      </c>
      <c r="S71" s="57">
        <v>0.998</v>
      </c>
      <c r="T71" s="57">
        <v>0.985</v>
      </c>
      <c r="U71" s="57">
        <v>0.9897</v>
      </c>
      <c r="V71" s="58">
        <f t="shared" ref="V71:V122" si="14">R71*S71*T71*U71</f>
        <v>0.959284123926</v>
      </c>
      <c r="W71" s="59">
        <f t="shared" ref="W71:W122" si="15">I71*V71</f>
        <v>3261.5660213484</v>
      </c>
      <c r="X71" s="60">
        <f t="shared" ref="X71:X122" si="16">E71*W71</f>
        <v>6523.1320426968</v>
      </c>
      <c r="Y71" s="37">
        <v>6</v>
      </c>
      <c r="Z71" s="71">
        <f>ROUND(($Z$4-H71)/365,2)</f>
        <v>4.78</v>
      </c>
      <c r="AA71" s="71">
        <f t="shared" ref="AA71:AA122" si="17">Y71-Z71</f>
        <v>1.22</v>
      </c>
      <c r="AB71" s="71">
        <f t="shared" ref="AB71:AB122" si="18">ROUND(AA71/Y71*100,2)</f>
        <v>20.33</v>
      </c>
      <c r="AC71" s="37">
        <v>1</v>
      </c>
      <c r="AD71" s="71">
        <f t="shared" ref="AD71:AD122" si="19">AB71*AC71</f>
        <v>20.33</v>
      </c>
      <c r="AE71" s="71">
        <f>ROUND((AD71*$AE$3+AB71*$AE$4),1)</f>
        <v>20.3</v>
      </c>
      <c r="AF71" s="60">
        <f>X71*AE71/$AF$4</f>
        <v>1324.19580466745</v>
      </c>
      <c r="AG71" s="37" t="s">
        <v>61</v>
      </c>
      <c r="AH71" s="37" t="s">
        <v>62</v>
      </c>
      <c r="AI71" s="50"/>
      <c r="AJ71" s="50"/>
    </row>
    <row r="72" s="16" customFormat="1" ht="16" customHeight="1" spans="1:36">
      <c r="A72" s="35">
        <v>66</v>
      </c>
      <c r="B72" s="40">
        <v>15</v>
      </c>
      <c r="C72" s="41" t="s">
        <v>154</v>
      </c>
      <c r="D72" s="42" t="s">
        <v>157</v>
      </c>
      <c r="E72" s="35">
        <v>1</v>
      </c>
      <c r="F72" s="35" t="s">
        <v>59</v>
      </c>
      <c r="G72" s="37"/>
      <c r="H72" s="38">
        <v>42147</v>
      </c>
      <c r="I72" s="48">
        <v>3400</v>
      </c>
      <c r="J72" s="48">
        <f t="shared" si="10"/>
        <v>3400</v>
      </c>
      <c r="K72" s="48"/>
      <c r="L72" s="48">
        <f t="shared" si="11"/>
        <v>3261.5660213484</v>
      </c>
      <c r="M72" s="48">
        <f t="shared" si="12"/>
        <v>20.3</v>
      </c>
      <c r="N72" s="48">
        <f t="shared" si="13"/>
        <v>662.097902333725</v>
      </c>
      <c r="O72" s="49" t="s">
        <v>138</v>
      </c>
      <c r="P72" s="50"/>
      <c r="Q72" s="56">
        <v>1</v>
      </c>
      <c r="R72" s="57">
        <v>0.986</v>
      </c>
      <c r="S72" s="57">
        <v>0.998</v>
      </c>
      <c r="T72" s="57">
        <v>0.985</v>
      </c>
      <c r="U72" s="57">
        <v>0.9897</v>
      </c>
      <c r="V72" s="58">
        <f t="shared" si="14"/>
        <v>0.959284123926</v>
      </c>
      <c r="W72" s="59">
        <f t="shared" si="15"/>
        <v>3261.5660213484</v>
      </c>
      <c r="X72" s="60">
        <f t="shared" si="16"/>
        <v>3261.5660213484</v>
      </c>
      <c r="Y72" s="37">
        <v>6</v>
      </c>
      <c r="Z72" s="71">
        <f>ROUND(($Z$4-H72)/365,2)</f>
        <v>4.78</v>
      </c>
      <c r="AA72" s="71">
        <f t="shared" si="17"/>
        <v>1.22</v>
      </c>
      <c r="AB72" s="71">
        <f t="shared" si="18"/>
        <v>20.33</v>
      </c>
      <c r="AC72" s="37">
        <v>1</v>
      </c>
      <c r="AD72" s="71">
        <f t="shared" si="19"/>
        <v>20.33</v>
      </c>
      <c r="AE72" s="71">
        <f>ROUND((AD72*$AE$3+AB72*$AE$4),1)</f>
        <v>20.3</v>
      </c>
      <c r="AF72" s="60">
        <f>X72*AE72/$AF$4</f>
        <v>662.097902333725</v>
      </c>
      <c r="AG72" s="37" t="s">
        <v>61</v>
      </c>
      <c r="AH72" s="37" t="s">
        <v>62</v>
      </c>
      <c r="AI72" s="50"/>
      <c r="AJ72" s="50"/>
    </row>
    <row r="73" s="16" customFormat="1" ht="16" customHeight="1" spans="1:36">
      <c r="A73" s="35">
        <v>67</v>
      </c>
      <c r="B73" s="40">
        <v>16</v>
      </c>
      <c r="C73" s="41" t="s">
        <v>158</v>
      </c>
      <c r="D73" s="42" t="s">
        <v>159</v>
      </c>
      <c r="E73" s="35">
        <v>17</v>
      </c>
      <c r="F73" s="35" t="s">
        <v>59</v>
      </c>
      <c r="G73" s="37"/>
      <c r="H73" s="38">
        <v>42147</v>
      </c>
      <c r="I73" s="48">
        <v>58500</v>
      </c>
      <c r="J73" s="48">
        <f t="shared" si="10"/>
        <v>994500</v>
      </c>
      <c r="K73" s="48"/>
      <c r="L73" s="48">
        <f t="shared" si="11"/>
        <v>954008.061244407</v>
      </c>
      <c r="M73" s="48">
        <f t="shared" si="12"/>
        <v>20.3</v>
      </c>
      <c r="N73" s="48">
        <f t="shared" si="13"/>
        <v>193663.636432615</v>
      </c>
      <c r="O73" s="49" t="s">
        <v>138</v>
      </c>
      <c r="P73" s="50"/>
      <c r="Q73" s="56">
        <v>1</v>
      </c>
      <c r="R73" s="57">
        <v>0.986</v>
      </c>
      <c r="S73" s="57">
        <v>0.998</v>
      </c>
      <c r="T73" s="57">
        <v>0.985</v>
      </c>
      <c r="U73" s="57">
        <v>0.9897</v>
      </c>
      <c r="V73" s="58">
        <f t="shared" si="14"/>
        <v>0.959284123926</v>
      </c>
      <c r="W73" s="59">
        <f t="shared" si="15"/>
        <v>56118.121249671</v>
      </c>
      <c r="X73" s="60">
        <f t="shared" si="16"/>
        <v>954008.061244407</v>
      </c>
      <c r="Y73" s="37">
        <v>6</v>
      </c>
      <c r="Z73" s="71">
        <f>ROUND(($Z$4-H73)/365,2)</f>
        <v>4.78</v>
      </c>
      <c r="AA73" s="71">
        <f t="shared" si="17"/>
        <v>1.22</v>
      </c>
      <c r="AB73" s="71">
        <f t="shared" si="18"/>
        <v>20.33</v>
      </c>
      <c r="AC73" s="37">
        <v>1</v>
      </c>
      <c r="AD73" s="71">
        <f t="shared" si="19"/>
        <v>20.33</v>
      </c>
      <c r="AE73" s="71">
        <f>ROUND((AD73*$AE$3+AB73*$AE$4),1)</f>
        <v>20.3</v>
      </c>
      <c r="AF73" s="60">
        <f>X73*AE73/$AF$4</f>
        <v>193663.636432615</v>
      </c>
      <c r="AG73" s="37" t="s">
        <v>61</v>
      </c>
      <c r="AH73" s="37" t="s">
        <v>62</v>
      </c>
      <c r="AI73" s="50"/>
      <c r="AJ73" s="50"/>
    </row>
    <row r="74" s="16" customFormat="1" ht="16" customHeight="1" spans="1:36">
      <c r="A74" s="35">
        <v>68</v>
      </c>
      <c r="B74" s="40">
        <v>17</v>
      </c>
      <c r="C74" s="41" t="s">
        <v>160</v>
      </c>
      <c r="D74" s="42" t="s">
        <v>161</v>
      </c>
      <c r="E74" s="35">
        <v>1</v>
      </c>
      <c r="F74" s="35" t="s">
        <v>59</v>
      </c>
      <c r="G74" s="37"/>
      <c r="H74" s="38">
        <v>42147</v>
      </c>
      <c r="I74" s="48">
        <v>10000</v>
      </c>
      <c r="J74" s="48">
        <f t="shared" si="10"/>
        <v>10000</v>
      </c>
      <c r="K74" s="48"/>
      <c r="L74" s="48">
        <f t="shared" si="11"/>
        <v>9592.84123926</v>
      </c>
      <c r="M74" s="48">
        <f t="shared" si="12"/>
        <v>20.3</v>
      </c>
      <c r="N74" s="48">
        <f t="shared" si="13"/>
        <v>1947.34677156978</v>
      </c>
      <c r="O74" s="49" t="s">
        <v>138</v>
      </c>
      <c r="P74" s="50"/>
      <c r="Q74" s="56">
        <v>1</v>
      </c>
      <c r="R74" s="57">
        <v>0.986</v>
      </c>
      <c r="S74" s="57">
        <v>0.998</v>
      </c>
      <c r="T74" s="57">
        <v>0.985</v>
      </c>
      <c r="U74" s="57">
        <v>0.9897</v>
      </c>
      <c r="V74" s="58">
        <f t="shared" si="14"/>
        <v>0.959284123926</v>
      </c>
      <c r="W74" s="59">
        <f t="shared" si="15"/>
        <v>9592.84123926</v>
      </c>
      <c r="X74" s="60">
        <f t="shared" si="16"/>
        <v>9592.84123926</v>
      </c>
      <c r="Y74" s="37">
        <v>6</v>
      </c>
      <c r="Z74" s="71">
        <f>ROUND(($Z$4-H74)/365,2)</f>
        <v>4.78</v>
      </c>
      <c r="AA74" s="71">
        <f t="shared" si="17"/>
        <v>1.22</v>
      </c>
      <c r="AB74" s="71">
        <f t="shared" si="18"/>
        <v>20.33</v>
      </c>
      <c r="AC74" s="37">
        <v>1</v>
      </c>
      <c r="AD74" s="71">
        <f t="shared" si="19"/>
        <v>20.33</v>
      </c>
      <c r="AE74" s="71">
        <f>ROUND((AD74*$AE$3+AB74*$AE$4),1)</f>
        <v>20.3</v>
      </c>
      <c r="AF74" s="60">
        <f>X74*AE74/$AF$4</f>
        <v>1947.34677156978</v>
      </c>
      <c r="AG74" s="37" t="s">
        <v>61</v>
      </c>
      <c r="AH74" s="37" t="s">
        <v>62</v>
      </c>
      <c r="AI74" s="50"/>
      <c r="AJ74" s="50"/>
    </row>
    <row r="75" s="16" customFormat="1" ht="16" customHeight="1" spans="1:36">
      <c r="A75" s="35">
        <v>69</v>
      </c>
      <c r="B75" s="40">
        <v>18</v>
      </c>
      <c r="C75" s="41" t="s">
        <v>162</v>
      </c>
      <c r="D75" s="42" t="s">
        <v>163</v>
      </c>
      <c r="E75" s="35">
        <v>1</v>
      </c>
      <c r="F75" s="35" t="s">
        <v>59</v>
      </c>
      <c r="G75" s="37"/>
      <c r="H75" s="38">
        <v>42147</v>
      </c>
      <c r="I75" s="48">
        <v>25000</v>
      </c>
      <c r="J75" s="48">
        <f t="shared" si="10"/>
        <v>25000</v>
      </c>
      <c r="K75" s="48"/>
      <c r="L75" s="48">
        <f t="shared" si="11"/>
        <v>23982.10309815</v>
      </c>
      <c r="M75" s="48">
        <f t="shared" si="12"/>
        <v>20.3</v>
      </c>
      <c r="N75" s="48">
        <f t="shared" si="13"/>
        <v>4868.36692892445</v>
      </c>
      <c r="O75" s="49" t="s">
        <v>138</v>
      </c>
      <c r="P75" s="50"/>
      <c r="Q75" s="56">
        <v>1</v>
      </c>
      <c r="R75" s="57">
        <v>0.986</v>
      </c>
      <c r="S75" s="57">
        <v>0.998</v>
      </c>
      <c r="T75" s="57">
        <v>0.985</v>
      </c>
      <c r="U75" s="57">
        <v>0.9897</v>
      </c>
      <c r="V75" s="58">
        <f t="shared" si="14"/>
        <v>0.959284123926</v>
      </c>
      <c r="W75" s="59">
        <f t="shared" si="15"/>
        <v>23982.10309815</v>
      </c>
      <c r="X75" s="60">
        <f t="shared" si="16"/>
        <v>23982.10309815</v>
      </c>
      <c r="Y75" s="37">
        <v>6</v>
      </c>
      <c r="Z75" s="71">
        <f>ROUND(($Z$4-H75)/365,2)</f>
        <v>4.78</v>
      </c>
      <c r="AA75" s="71">
        <f t="shared" si="17"/>
        <v>1.22</v>
      </c>
      <c r="AB75" s="71">
        <f t="shared" si="18"/>
        <v>20.33</v>
      </c>
      <c r="AC75" s="37">
        <v>1</v>
      </c>
      <c r="AD75" s="71">
        <f t="shared" si="19"/>
        <v>20.33</v>
      </c>
      <c r="AE75" s="71">
        <f>ROUND((AD75*$AE$3+AB75*$AE$4),1)</f>
        <v>20.3</v>
      </c>
      <c r="AF75" s="60">
        <f>X75*AE75/$AF$4</f>
        <v>4868.36692892445</v>
      </c>
      <c r="AG75" s="37" t="s">
        <v>61</v>
      </c>
      <c r="AH75" s="37" t="s">
        <v>62</v>
      </c>
      <c r="AI75" s="50"/>
      <c r="AJ75" s="50"/>
    </row>
    <row r="76" s="16" customFormat="1" ht="16" customHeight="1" spans="1:36">
      <c r="A76" s="35">
        <v>70</v>
      </c>
      <c r="B76" s="40">
        <v>19</v>
      </c>
      <c r="C76" s="41" t="s">
        <v>164</v>
      </c>
      <c r="D76" s="42" t="s">
        <v>165</v>
      </c>
      <c r="E76" s="35">
        <v>1</v>
      </c>
      <c r="F76" s="35" t="s">
        <v>59</v>
      </c>
      <c r="G76" s="37"/>
      <c r="H76" s="38">
        <v>42147</v>
      </c>
      <c r="I76" s="48">
        <v>4500</v>
      </c>
      <c r="J76" s="48">
        <f t="shared" si="10"/>
        <v>4500</v>
      </c>
      <c r="K76" s="48"/>
      <c r="L76" s="48">
        <f t="shared" si="11"/>
        <v>4316.778557667</v>
      </c>
      <c r="M76" s="48">
        <f t="shared" si="12"/>
        <v>20.3</v>
      </c>
      <c r="N76" s="48">
        <f t="shared" si="13"/>
        <v>876.306047206401</v>
      </c>
      <c r="O76" s="49" t="s">
        <v>138</v>
      </c>
      <c r="P76" s="50"/>
      <c r="Q76" s="56">
        <v>1</v>
      </c>
      <c r="R76" s="57">
        <v>0.986</v>
      </c>
      <c r="S76" s="57">
        <v>0.998</v>
      </c>
      <c r="T76" s="57">
        <v>0.985</v>
      </c>
      <c r="U76" s="57">
        <v>0.9897</v>
      </c>
      <c r="V76" s="58">
        <f t="shared" si="14"/>
        <v>0.959284123926</v>
      </c>
      <c r="W76" s="59">
        <f t="shared" si="15"/>
        <v>4316.778557667</v>
      </c>
      <c r="X76" s="60">
        <f t="shared" si="16"/>
        <v>4316.778557667</v>
      </c>
      <c r="Y76" s="37">
        <v>6</v>
      </c>
      <c r="Z76" s="71">
        <f>ROUND(($Z$4-H76)/365,2)</f>
        <v>4.78</v>
      </c>
      <c r="AA76" s="71">
        <f t="shared" si="17"/>
        <v>1.22</v>
      </c>
      <c r="AB76" s="71">
        <f t="shared" si="18"/>
        <v>20.33</v>
      </c>
      <c r="AC76" s="37">
        <v>1</v>
      </c>
      <c r="AD76" s="71">
        <f t="shared" si="19"/>
        <v>20.33</v>
      </c>
      <c r="AE76" s="71">
        <f>ROUND((AD76*$AE$3+AB76*$AE$4),1)</f>
        <v>20.3</v>
      </c>
      <c r="AF76" s="60">
        <f>X76*AE76/$AF$4</f>
        <v>876.306047206401</v>
      </c>
      <c r="AG76" s="37" t="s">
        <v>61</v>
      </c>
      <c r="AH76" s="37" t="s">
        <v>62</v>
      </c>
      <c r="AI76" s="50"/>
      <c r="AJ76" s="50"/>
    </row>
    <row r="77" s="16" customFormat="1" ht="16" customHeight="1" spans="1:36">
      <c r="A77" s="35">
        <v>71</v>
      </c>
      <c r="B77" s="40">
        <v>20</v>
      </c>
      <c r="C77" s="41" t="s">
        <v>166</v>
      </c>
      <c r="D77" s="42" t="s">
        <v>167</v>
      </c>
      <c r="E77" s="35">
        <v>1</v>
      </c>
      <c r="F77" s="35" t="s">
        <v>59</v>
      </c>
      <c r="G77" s="37"/>
      <c r="H77" s="38">
        <v>42147</v>
      </c>
      <c r="I77" s="48">
        <v>4500</v>
      </c>
      <c r="J77" s="48">
        <f t="shared" si="10"/>
        <v>4500</v>
      </c>
      <c r="K77" s="48"/>
      <c r="L77" s="48">
        <f t="shared" si="11"/>
        <v>4316.778557667</v>
      </c>
      <c r="M77" s="48">
        <f t="shared" si="12"/>
        <v>20.3</v>
      </c>
      <c r="N77" s="48">
        <f t="shared" si="13"/>
        <v>876.306047206401</v>
      </c>
      <c r="O77" s="49" t="s">
        <v>138</v>
      </c>
      <c r="P77" s="50"/>
      <c r="Q77" s="56">
        <v>1</v>
      </c>
      <c r="R77" s="57">
        <v>0.986</v>
      </c>
      <c r="S77" s="57">
        <v>0.998</v>
      </c>
      <c r="T77" s="57">
        <v>0.985</v>
      </c>
      <c r="U77" s="57">
        <v>0.9897</v>
      </c>
      <c r="V77" s="58">
        <f t="shared" si="14"/>
        <v>0.959284123926</v>
      </c>
      <c r="W77" s="59">
        <f t="shared" si="15"/>
        <v>4316.778557667</v>
      </c>
      <c r="X77" s="60">
        <f t="shared" si="16"/>
        <v>4316.778557667</v>
      </c>
      <c r="Y77" s="37">
        <v>6</v>
      </c>
      <c r="Z77" s="71">
        <f>ROUND(($Z$4-H77)/365,2)</f>
        <v>4.78</v>
      </c>
      <c r="AA77" s="71">
        <f t="shared" si="17"/>
        <v>1.22</v>
      </c>
      <c r="AB77" s="71">
        <f t="shared" si="18"/>
        <v>20.33</v>
      </c>
      <c r="AC77" s="37">
        <v>1</v>
      </c>
      <c r="AD77" s="71">
        <f t="shared" si="19"/>
        <v>20.33</v>
      </c>
      <c r="AE77" s="71">
        <f>ROUND((AD77*$AE$3+AB77*$AE$4),1)</f>
        <v>20.3</v>
      </c>
      <c r="AF77" s="60">
        <f>X77*AE77/$AF$4</f>
        <v>876.306047206401</v>
      </c>
      <c r="AG77" s="37" t="s">
        <v>61</v>
      </c>
      <c r="AH77" s="37" t="s">
        <v>62</v>
      </c>
      <c r="AI77" s="50"/>
      <c r="AJ77" s="50"/>
    </row>
    <row r="78" s="16" customFormat="1" ht="16" customHeight="1" spans="1:36">
      <c r="A78" s="35">
        <v>72</v>
      </c>
      <c r="B78" s="40">
        <v>21</v>
      </c>
      <c r="C78" s="41" t="s">
        <v>168</v>
      </c>
      <c r="D78" s="42" t="s">
        <v>169</v>
      </c>
      <c r="E78" s="35">
        <v>1</v>
      </c>
      <c r="F78" s="35" t="s">
        <v>59</v>
      </c>
      <c r="G78" s="37"/>
      <c r="H78" s="38">
        <v>42147</v>
      </c>
      <c r="I78" s="48">
        <v>12000</v>
      </c>
      <c r="J78" s="48">
        <f t="shared" si="10"/>
        <v>12000</v>
      </c>
      <c r="K78" s="48"/>
      <c r="L78" s="48">
        <f t="shared" si="11"/>
        <v>11511.409487112</v>
      </c>
      <c r="M78" s="48">
        <f t="shared" si="12"/>
        <v>20.3</v>
      </c>
      <c r="N78" s="48">
        <f t="shared" si="13"/>
        <v>2336.81612588374</v>
      </c>
      <c r="O78" s="49" t="s">
        <v>138</v>
      </c>
      <c r="P78" s="50"/>
      <c r="Q78" s="56">
        <v>1</v>
      </c>
      <c r="R78" s="57">
        <v>0.986</v>
      </c>
      <c r="S78" s="57">
        <v>0.998</v>
      </c>
      <c r="T78" s="57">
        <v>0.985</v>
      </c>
      <c r="U78" s="57">
        <v>0.9897</v>
      </c>
      <c r="V78" s="58">
        <f t="shared" si="14"/>
        <v>0.959284123926</v>
      </c>
      <c r="W78" s="59">
        <f t="shared" si="15"/>
        <v>11511.409487112</v>
      </c>
      <c r="X78" s="60">
        <f t="shared" si="16"/>
        <v>11511.409487112</v>
      </c>
      <c r="Y78" s="37">
        <v>6</v>
      </c>
      <c r="Z78" s="71">
        <f>ROUND(($Z$4-H78)/365,2)</f>
        <v>4.78</v>
      </c>
      <c r="AA78" s="71">
        <f t="shared" si="17"/>
        <v>1.22</v>
      </c>
      <c r="AB78" s="71">
        <f t="shared" si="18"/>
        <v>20.33</v>
      </c>
      <c r="AC78" s="37">
        <v>1</v>
      </c>
      <c r="AD78" s="71">
        <f t="shared" si="19"/>
        <v>20.33</v>
      </c>
      <c r="AE78" s="71">
        <f>ROUND((AD78*$AE$3+AB78*$AE$4),1)</f>
        <v>20.3</v>
      </c>
      <c r="AF78" s="60">
        <f>X78*AE78/$AF$4</f>
        <v>2336.81612588374</v>
      </c>
      <c r="AG78" s="37" t="s">
        <v>61</v>
      </c>
      <c r="AH78" s="37" t="s">
        <v>62</v>
      </c>
      <c r="AI78" s="50"/>
      <c r="AJ78" s="50"/>
    </row>
    <row r="79" s="16" customFormat="1" ht="16" customHeight="1" spans="1:36">
      <c r="A79" s="35">
        <v>73</v>
      </c>
      <c r="B79" s="40">
        <v>22</v>
      </c>
      <c r="C79" s="41" t="s">
        <v>170</v>
      </c>
      <c r="D79" s="42" t="s">
        <v>171</v>
      </c>
      <c r="E79" s="35">
        <v>4</v>
      </c>
      <c r="F79" s="35" t="s">
        <v>59</v>
      </c>
      <c r="G79" s="37"/>
      <c r="H79" s="38">
        <v>42147</v>
      </c>
      <c r="I79" s="48">
        <v>18000</v>
      </c>
      <c r="J79" s="48">
        <f t="shared" si="10"/>
        <v>72000</v>
      </c>
      <c r="K79" s="48"/>
      <c r="L79" s="48">
        <f t="shared" si="11"/>
        <v>69068.456922672</v>
      </c>
      <c r="M79" s="48">
        <f t="shared" si="12"/>
        <v>20.3</v>
      </c>
      <c r="N79" s="48">
        <f t="shared" si="13"/>
        <v>14020.8967553024</v>
      </c>
      <c r="O79" s="49" t="s">
        <v>138</v>
      </c>
      <c r="P79" s="50"/>
      <c r="Q79" s="56">
        <v>1</v>
      </c>
      <c r="R79" s="57">
        <v>0.986</v>
      </c>
      <c r="S79" s="57">
        <v>0.998</v>
      </c>
      <c r="T79" s="57">
        <v>0.985</v>
      </c>
      <c r="U79" s="57">
        <v>0.9897</v>
      </c>
      <c r="V79" s="58">
        <f t="shared" si="14"/>
        <v>0.959284123926</v>
      </c>
      <c r="W79" s="59">
        <f t="shared" si="15"/>
        <v>17267.114230668</v>
      </c>
      <c r="X79" s="60">
        <f t="shared" si="16"/>
        <v>69068.456922672</v>
      </c>
      <c r="Y79" s="37">
        <v>6</v>
      </c>
      <c r="Z79" s="71">
        <f>ROUND(($Z$4-H79)/365,2)</f>
        <v>4.78</v>
      </c>
      <c r="AA79" s="71">
        <f t="shared" si="17"/>
        <v>1.22</v>
      </c>
      <c r="AB79" s="71">
        <f t="shared" si="18"/>
        <v>20.33</v>
      </c>
      <c r="AC79" s="37">
        <v>1</v>
      </c>
      <c r="AD79" s="71">
        <f t="shared" si="19"/>
        <v>20.33</v>
      </c>
      <c r="AE79" s="71">
        <f>ROUND((AD79*$AE$3+AB79*$AE$4),1)</f>
        <v>20.3</v>
      </c>
      <c r="AF79" s="60">
        <f>X79*AE79/$AF$4</f>
        <v>14020.8967553024</v>
      </c>
      <c r="AG79" s="37" t="s">
        <v>61</v>
      </c>
      <c r="AH79" s="37" t="s">
        <v>62</v>
      </c>
      <c r="AI79" s="50"/>
      <c r="AJ79" s="50"/>
    </row>
    <row r="80" s="16" customFormat="1" ht="16" customHeight="1" spans="1:36">
      <c r="A80" s="35">
        <v>74</v>
      </c>
      <c r="B80" s="40">
        <v>23</v>
      </c>
      <c r="C80" s="41" t="s">
        <v>172</v>
      </c>
      <c r="D80" s="42" t="s">
        <v>173</v>
      </c>
      <c r="E80" s="35">
        <v>1</v>
      </c>
      <c r="F80" s="35" t="s">
        <v>59</v>
      </c>
      <c r="G80" s="37"/>
      <c r="H80" s="38">
        <v>42147</v>
      </c>
      <c r="I80" s="48">
        <v>8000</v>
      </c>
      <c r="J80" s="48">
        <f t="shared" si="10"/>
        <v>8000</v>
      </c>
      <c r="K80" s="48"/>
      <c r="L80" s="48">
        <f t="shared" si="11"/>
        <v>7674.272991408</v>
      </c>
      <c r="M80" s="48">
        <f t="shared" si="12"/>
        <v>20.3</v>
      </c>
      <c r="N80" s="48">
        <f t="shared" si="13"/>
        <v>1557.87741725582</v>
      </c>
      <c r="O80" s="49" t="s">
        <v>138</v>
      </c>
      <c r="P80" s="50"/>
      <c r="Q80" s="56">
        <v>1</v>
      </c>
      <c r="R80" s="57">
        <v>0.986</v>
      </c>
      <c r="S80" s="57">
        <v>0.998</v>
      </c>
      <c r="T80" s="57">
        <v>0.985</v>
      </c>
      <c r="U80" s="57">
        <v>0.9897</v>
      </c>
      <c r="V80" s="58">
        <f t="shared" si="14"/>
        <v>0.959284123926</v>
      </c>
      <c r="W80" s="59">
        <f t="shared" si="15"/>
        <v>7674.272991408</v>
      </c>
      <c r="X80" s="60">
        <f t="shared" si="16"/>
        <v>7674.272991408</v>
      </c>
      <c r="Y80" s="37">
        <v>6</v>
      </c>
      <c r="Z80" s="71">
        <f>ROUND(($Z$4-H80)/365,2)</f>
        <v>4.78</v>
      </c>
      <c r="AA80" s="71">
        <f t="shared" si="17"/>
        <v>1.22</v>
      </c>
      <c r="AB80" s="71">
        <f t="shared" si="18"/>
        <v>20.33</v>
      </c>
      <c r="AC80" s="37">
        <v>1</v>
      </c>
      <c r="AD80" s="71">
        <f t="shared" si="19"/>
        <v>20.33</v>
      </c>
      <c r="AE80" s="71">
        <f>ROUND((AD80*$AE$3+AB80*$AE$4),1)</f>
        <v>20.3</v>
      </c>
      <c r="AF80" s="60">
        <f>X80*AE80/$AF$4</f>
        <v>1557.87741725582</v>
      </c>
      <c r="AG80" s="37" t="s">
        <v>61</v>
      </c>
      <c r="AH80" s="37" t="s">
        <v>62</v>
      </c>
      <c r="AI80" s="50"/>
      <c r="AJ80" s="50"/>
    </row>
    <row r="81" s="16" customFormat="1" ht="16" customHeight="1" spans="1:36">
      <c r="A81" s="35">
        <v>75</v>
      </c>
      <c r="B81" s="40">
        <v>24</v>
      </c>
      <c r="C81" s="41" t="s">
        <v>174</v>
      </c>
      <c r="D81" s="42" t="s">
        <v>173</v>
      </c>
      <c r="E81" s="35">
        <v>1</v>
      </c>
      <c r="F81" s="35" t="s">
        <v>59</v>
      </c>
      <c r="G81" s="37"/>
      <c r="H81" s="38">
        <v>42147</v>
      </c>
      <c r="I81" s="48">
        <v>16800</v>
      </c>
      <c r="J81" s="48">
        <f t="shared" si="10"/>
        <v>16800</v>
      </c>
      <c r="K81" s="48"/>
      <c r="L81" s="48">
        <f t="shared" si="11"/>
        <v>16115.9732819568</v>
      </c>
      <c r="M81" s="48">
        <f t="shared" si="12"/>
        <v>20.3</v>
      </c>
      <c r="N81" s="48">
        <f t="shared" si="13"/>
        <v>3271.54257623723</v>
      </c>
      <c r="O81" s="49" t="s">
        <v>138</v>
      </c>
      <c r="P81" s="50"/>
      <c r="Q81" s="56">
        <v>1</v>
      </c>
      <c r="R81" s="57">
        <v>0.986</v>
      </c>
      <c r="S81" s="57">
        <v>0.998</v>
      </c>
      <c r="T81" s="57">
        <v>0.985</v>
      </c>
      <c r="U81" s="57">
        <v>0.9897</v>
      </c>
      <c r="V81" s="58">
        <f t="shared" si="14"/>
        <v>0.959284123926</v>
      </c>
      <c r="W81" s="59">
        <f t="shared" si="15"/>
        <v>16115.9732819568</v>
      </c>
      <c r="X81" s="60">
        <f t="shared" si="16"/>
        <v>16115.9732819568</v>
      </c>
      <c r="Y81" s="37">
        <v>6</v>
      </c>
      <c r="Z81" s="71">
        <f>ROUND(($Z$4-H81)/365,2)</f>
        <v>4.78</v>
      </c>
      <c r="AA81" s="71">
        <f t="shared" si="17"/>
        <v>1.22</v>
      </c>
      <c r="AB81" s="71">
        <f t="shared" si="18"/>
        <v>20.33</v>
      </c>
      <c r="AC81" s="37">
        <v>1</v>
      </c>
      <c r="AD81" s="71">
        <f t="shared" si="19"/>
        <v>20.33</v>
      </c>
      <c r="AE81" s="71">
        <f>ROUND((AD81*$AE$3+AB81*$AE$4),1)</f>
        <v>20.3</v>
      </c>
      <c r="AF81" s="60">
        <f>X81*AE81/$AF$4</f>
        <v>3271.54257623723</v>
      </c>
      <c r="AG81" s="37" t="s">
        <v>61</v>
      </c>
      <c r="AH81" s="37" t="s">
        <v>62</v>
      </c>
      <c r="AI81" s="50"/>
      <c r="AJ81" s="50"/>
    </row>
    <row r="82" s="16" customFormat="1" ht="16" customHeight="1" spans="1:36">
      <c r="A82" s="35">
        <v>76</v>
      </c>
      <c r="B82" s="40">
        <v>25</v>
      </c>
      <c r="C82" s="41" t="s">
        <v>175</v>
      </c>
      <c r="D82" s="42" t="s">
        <v>176</v>
      </c>
      <c r="E82" s="35">
        <v>3</v>
      </c>
      <c r="F82" s="35" t="s">
        <v>81</v>
      </c>
      <c r="G82" s="37"/>
      <c r="H82" s="38">
        <v>42147</v>
      </c>
      <c r="I82" s="48">
        <v>5800</v>
      </c>
      <c r="J82" s="48">
        <f t="shared" si="10"/>
        <v>17400</v>
      </c>
      <c r="K82" s="48"/>
      <c r="L82" s="48">
        <f t="shared" si="11"/>
        <v>16691.5437563124</v>
      </c>
      <c r="M82" s="48">
        <f t="shared" si="12"/>
        <v>20.3</v>
      </c>
      <c r="N82" s="48">
        <f t="shared" si="13"/>
        <v>3388.38338253142</v>
      </c>
      <c r="O82" s="49" t="s">
        <v>138</v>
      </c>
      <c r="P82" s="50"/>
      <c r="Q82" s="56">
        <v>1</v>
      </c>
      <c r="R82" s="57">
        <v>0.986</v>
      </c>
      <c r="S82" s="57">
        <v>0.998</v>
      </c>
      <c r="T82" s="57">
        <v>0.985</v>
      </c>
      <c r="U82" s="57">
        <v>0.9897</v>
      </c>
      <c r="V82" s="58">
        <f t="shared" si="14"/>
        <v>0.959284123926</v>
      </c>
      <c r="W82" s="59">
        <f t="shared" si="15"/>
        <v>5563.8479187708</v>
      </c>
      <c r="X82" s="60">
        <f t="shared" si="16"/>
        <v>16691.5437563124</v>
      </c>
      <c r="Y82" s="37">
        <v>6</v>
      </c>
      <c r="Z82" s="71">
        <f>ROUND(($Z$4-H82)/365,2)</f>
        <v>4.78</v>
      </c>
      <c r="AA82" s="71">
        <f t="shared" si="17"/>
        <v>1.22</v>
      </c>
      <c r="AB82" s="71">
        <f t="shared" si="18"/>
        <v>20.33</v>
      </c>
      <c r="AC82" s="37">
        <v>1</v>
      </c>
      <c r="AD82" s="71">
        <f t="shared" si="19"/>
        <v>20.33</v>
      </c>
      <c r="AE82" s="71">
        <f>ROUND((AD82*$AE$3+AB82*$AE$4),1)</f>
        <v>20.3</v>
      </c>
      <c r="AF82" s="60">
        <f>X82*AE82/$AF$4</f>
        <v>3388.38338253142</v>
      </c>
      <c r="AG82" s="37" t="s">
        <v>61</v>
      </c>
      <c r="AH82" s="37" t="s">
        <v>62</v>
      </c>
      <c r="AI82" s="50"/>
      <c r="AJ82" s="50"/>
    </row>
    <row r="83" s="16" customFormat="1" ht="16" customHeight="1" spans="1:36">
      <c r="A83" s="35">
        <v>77</v>
      </c>
      <c r="B83" s="40">
        <v>26</v>
      </c>
      <c r="C83" s="41" t="s">
        <v>177</v>
      </c>
      <c r="D83" s="42" t="s">
        <v>176</v>
      </c>
      <c r="E83" s="35">
        <v>1</v>
      </c>
      <c r="F83" s="35" t="s">
        <v>59</v>
      </c>
      <c r="G83" s="37"/>
      <c r="H83" s="38">
        <v>42147</v>
      </c>
      <c r="I83" s="48">
        <v>8800</v>
      </c>
      <c r="J83" s="48">
        <f t="shared" si="10"/>
        <v>8800</v>
      </c>
      <c r="K83" s="48"/>
      <c r="L83" s="48">
        <f t="shared" si="11"/>
        <v>8441.7002905488</v>
      </c>
      <c r="M83" s="48">
        <f t="shared" si="12"/>
        <v>20.3</v>
      </c>
      <c r="N83" s="48">
        <f t="shared" si="13"/>
        <v>1713.66515898141</v>
      </c>
      <c r="O83" s="49" t="s">
        <v>138</v>
      </c>
      <c r="P83" s="50"/>
      <c r="Q83" s="56">
        <v>1</v>
      </c>
      <c r="R83" s="57">
        <v>0.986</v>
      </c>
      <c r="S83" s="57">
        <v>0.998</v>
      </c>
      <c r="T83" s="57">
        <v>0.985</v>
      </c>
      <c r="U83" s="57">
        <v>0.9897</v>
      </c>
      <c r="V83" s="58">
        <f t="shared" si="14"/>
        <v>0.959284123926</v>
      </c>
      <c r="W83" s="59">
        <f t="shared" si="15"/>
        <v>8441.7002905488</v>
      </c>
      <c r="X83" s="60">
        <f t="shared" si="16"/>
        <v>8441.7002905488</v>
      </c>
      <c r="Y83" s="37">
        <v>6</v>
      </c>
      <c r="Z83" s="71">
        <f>ROUND(($Z$4-H83)/365,2)</f>
        <v>4.78</v>
      </c>
      <c r="AA83" s="71">
        <f t="shared" si="17"/>
        <v>1.22</v>
      </c>
      <c r="AB83" s="71">
        <f t="shared" si="18"/>
        <v>20.33</v>
      </c>
      <c r="AC83" s="37">
        <v>1</v>
      </c>
      <c r="AD83" s="71">
        <f t="shared" si="19"/>
        <v>20.33</v>
      </c>
      <c r="AE83" s="71">
        <f>ROUND((AD83*$AE$3+AB83*$AE$4),1)</f>
        <v>20.3</v>
      </c>
      <c r="AF83" s="60">
        <f>X83*AE83/$AF$4</f>
        <v>1713.66515898141</v>
      </c>
      <c r="AG83" s="37" t="s">
        <v>61</v>
      </c>
      <c r="AH83" s="37" t="s">
        <v>62</v>
      </c>
      <c r="AI83" s="50"/>
      <c r="AJ83" s="50"/>
    </row>
    <row r="84" s="16" customFormat="1" ht="16" customHeight="1" spans="1:36">
      <c r="A84" s="35">
        <v>78</v>
      </c>
      <c r="B84" s="40">
        <v>27</v>
      </c>
      <c r="C84" s="41" t="s">
        <v>178</v>
      </c>
      <c r="D84" s="42" t="s">
        <v>179</v>
      </c>
      <c r="E84" s="35">
        <v>18</v>
      </c>
      <c r="F84" s="35" t="s">
        <v>59</v>
      </c>
      <c r="G84" s="37"/>
      <c r="H84" s="38">
        <v>42147</v>
      </c>
      <c r="I84" s="48">
        <v>18000</v>
      </c>
      <c r="J84" s="48">
        <f t="shared" si="10"/>
        <v>324000</v>
      </c>
      <c r="K84" s="48"/>
      <c r="L84" s="48">
        <f t="shared" si="11"/>
        <v>310808.056152024</v>
      </c>
      <c r="M84" s="48">
        <f t="shared" si="12"/>
        <v>20.3</v>
      </c>
      <c r="N84" s="48">
        <f t="shared" si="13"/>
        <v>63094.0353988609</v>
      </c>
      <c r="O84" s="49" t="s">
        <v>138</v>
      </c>
      <c r="P84" s="50"/>
      <c r="Q84" s="56">
        <v>1</v>
      </c>
      <c r="R84" s="57">
        <v>0.986</v>
      </c>
      <c r="S84" s="57">
        <v>0.998</v>
      </c>
      <c r="T84" s="57">
        <v>0.985</v>
      </c>
      <c r="U84" s="57">
        <v>0.9897</v>
      </c>
      <c r="V84" s="58">
        <f t="shared" si="14"/>
        <v>0.959284123926</v>
      </c>
      <c r="W84" s="59">
        <f t="shared" si="15"/>
        <v>17267.114230668</v>
      </c>
      <c r="X84" s="60">
        <f t="shared" si="16"/>
        <v>310808.056152024</v>
      </c>
      <c r="Y84" s="37">
        <v>6</v>
      </c>
      <c r="Z84" s="71">
        <f>ROUND(($Z$4-H84)/365,2)</f>
        <v>4.78</v>
      </c>
      <c r="AA84" s="71">
        <f t="shared" si="17"/>
        <v>1.22</v>
      </c>
      <c r="AB84" s="71">
        <f t="shared" si="18"/>
        <v>20.33</v>
      </c>
      <c r="AC84" s="37">
        <v>1</v>
      </c>
      <c r="AD84" s="71">
        <f t="shared" si="19"/>
        <v>20.33</v>
      </c>
      <c r="AE84" s="71">
        <f>ROUND((AD84*$AE$3+AB84*$AE$4),1)</f>
        <v>20.3</v>
      </c>
      <c r="AF84" s="60">
        <f>X84*AE84/$AF$4</f>
        <v>63094.0353988609</v>
      </c>
      <c r="AG84" s="37" t="s">
        <v>61</v>
      </c>
      <c r="AH84" s="37" t="s">
        <v>62</v>
      </c>
      <c r="AI84" s="50"/>
      <c r="AJ84" s="50"/>
    </row>
    <row r="85" s="16" customFormat="1" ht="16" customHeight="1" spans="1:36">
      <c r="A85" s="35">
        <v>79</v>
      </c>
      <c r="B85" s="40">
        <v>28</v>
      </c>
      <c r="C85" s="41" t="s">
        <v>180</v>
      </c>
      <c r="D85" s="42" t="s">
        <v>181</v>
      </c>
      <c r="E85" s="35">
        <v>4</v>
      </c>
      <c r="F85" s="35" t="s">
        <v>59</v>
      </c>
      <c r="G85" s="37"/>
      <c r="H85" s="38">
        <v>42147</v>
      </c>
      <c r="I85" s="48">
        <v>6000</v>
      </c>
      <c r="J85" s="48">
        <f t="shared" si="10"/>
        <v>24000</v>
      </c>
      <c r="K85" s="48"/>
      <c r="L85" s="48">
        <f t="shared" si="11"/>
        <v>23022.818974224</v>
      </c>
      <c r="M85" s="48">
        <f t="shared" si="12"/>
        <v>20.3</v>
      </c>
      <c r="N85" s="48">
        <f t="shared" si="13"/>
        <v>4673.63225176747</v>
      </c>
      <c r="O85" s="49" t="s">
        <v>138</v>
      </c>
      <c r="P85" s="50"/>
      <c r="Q85" s="56">
        <v>1</v>
      </c>
      <c r="R85" s="57">
        <v>0.986</v>
      </c>
      <c r="S85" s="57">
        <v>0.998</v>
      </c>
      <c r="T85" s="57">
        <v>0.985</v>
      </c>
      <c r="U85" s="57">
        <v>0.9897</v>
      </c>
      <c r="V85" s="58">
        <f t="shared" si="14"/>
        <v>0.959284123926</v>
      </c>
      <c r="W85" s="59">
        <f t="shared" si="15"/>
        <v>5755.704743556</v>
      </c>
      <c r="X85" s="60">
        <f t="shared" si="16"/>
        <v>23022.818974224</v>
      </c>
      <c r="Y85" s="37">
        <v>6</v>
      </c>
      <c r="Z85" s="71">
        <f>ROUND(($Z$4-H85)/365,2)</f>
        <v>4.78</v>
      </c>
      <c r="AA85" s="71">
        <f t="shared" si="17"/>
        <v>1.22</v>
      </c>
      <c r="AB85" s="71">
        <f t="shared" si="18"/>
        <v>20.33</v>
      </c>
      <c r="AC85" s="37">
        <v>1</v>
      </c>
      <c r="AD85" s="71">
        <f t="shared" si="19"/>
        <v>20.33</v>
      </c>
      <c r="AE85" s="71">
        <f>ROUND((AD85*$AE$3+AB85*$AE$4),1)</f>
        <v>20.3</v>
      </c>
      <c r="AF85" s="60">
        <f>X85*AE85/$AF$4</f>
        <v>4673.63225176747</v>
      </c>
      <c r="AG85" s="37" t="s">
        <v>61</v>
      </c>
      <c r="AH85" s="37" t="s">
        <v>62</v>
      </c>
      <c r="AI85" s="50"/>
      <c r="AJ85" s="50"/>
    </row>
    <row r="86" s="16" customFormat="1" ht="16" customHeight="1" spans="1:36">
      <c r="A86" s="35">
        <v>80</v>
      </c>
      <c r="B86" s="40">
        <v>29</v>
      </c>
      <c r="C86" s="41" t="s">
        <v>182</v>
      </c>
      <c r="D86" s="42" t="s">
        <v>183</v>
      </c>
      <c r="E86" s="35">
        <v>2</v>
      </c>
      <c r="F86" s="35" t="s">
        <v>59</v>
      </c>
      <c r="G86" s="37"/>
      <c r="H86" s="38">
        <v>42147</v>
      </c>
      <c r="I86" s="48">
        <v>28560</v>
      </c>
      <c r="J86" s="48">
        <f t="shared" si="10"/>
        <v>57120</v>
      </c>
      <c r="K86" s="48"/>
      <c r="L86" s="48">
        <f t="shared" si="11"/>
        <v>54794.3091586531</v>
      </c>
      <c r="M86" s="48">
        <f t="shared" si="12"/>
        <v>20.3</v>
      </c>
      <c r="N86" s="48">
        <f t="shared" si="13"/>
        <v>11123.2447592066</v>
      </c>
      <c r="O86" s="49" t="s">
        <v>138</v>
      </c>
      <c r="P86" s="50"/>
      <c r="Q86" s="56">
        <v>1</v>
      </c>
      <c r="R86" s="57">
        <v>0.986</v>
      </c>
      <c r="S86" s="57">
        <v>0.998</v>
      </c>
      <c r="T86" s="57">
        <v>0.985</v>
      </c>
      <c r="U86" s="57">
        <v>0.9897</v>
      </c>
      <c r="V86" s="58">
        <f t="shared" si="14"/>
        <v>0.959284123926</v>
      </c>
      <c r="W86" s="59">
        <f t="shared" si="15"/>
        <v>27397.1545793266</v>
      </c>
      <c r="X86" s="60">
        <f t="shared" si="16"/>
        <v>54794.3091586531</v>
      </c>
      <c r="Y86" s="37">
        <v>6</v>
      </c>
      <c r="Z86" s="71">
        <f>ROUND(($Z$4-H86)/365,2)</f>
        <v>4.78</v>
      </c>
      <c r="AA86" s="71">
        <f t="shared" si="17"/>
        <v>1.22</v>
      </c>
      <c r="AB86" s="71">
        <f t="shared" si="18"/>
        <v>20.33</v>
      </c>
      <c r="AC86" s="37">
        <v>1</v>
      </c>
      <c r="AD86" s="71">
        <f t="shared" si="19"/>
        <v>20.33</v>
      </c>
      <c r="AE86" s="71">
        <f>ROUND((AD86*$AE$3+AB86*$AE$4),1)</f>
        <v>20.3</v>
      </c>
      <c r="AF86" s="60">
        <f>X86*AE86/$AF$4</f>
        <v>11123.2447592066</v>
      </c>
      <c r="AG86" s="37" t="s">
        <v>61</v>
      </c>
      <c r="AH86" s="37" t="s">
        <v>62</v>
      </c>
      <c r="AI86" s="50"/>
      <c r="AJ86" s="50"/>
    </row>
    <row r="87" s="16" customFormat="1" ht="16" customHeight="1" spans="1:36">
      <c r="A87" s="35">
        <v>81</v>
      </c>
      <c r="B87" s="40">
        <v>30</v>
      </c>
      <c r="C87" s="41" t="s">
        <v>184</v>
      </c>
      <c r="D87" s="42"/>
      <c r="E87" s="35">
        <v>2</v>
      </c>
      <c r="F87" s="35" t="s">
        <v>59</v>
      </c>
      <c r="G87" s="37"/>
      <c r="H87" s="38">
        <v>42147</v>
      </c>
      <c r="I87" s="48">
        <v>3500</v>
      </c>
      <c r="J87" s="48">
        <f t="shared" si="10"/>
        <v>7000</v>
      </c>
      <c r="K87" s="48"/>
      <c r="L87" s="48">
        <f t="shared" si="11"/>
        <v>6714.988867482</v>
      </c>
      <c r="M87" s="48">
        <f t="shared" si="12"/>
        <v>52.2</v>
      </c>
      <c r="N87" s="48">
        <f t="shared" si="13"/>
        <v>3505.2241888256</v>
      </c>
      <c r="O87" s="49" t="s">
        <v>138</v>
      </c>
      <c r="P87" s="50"/>
      <c r="Q87" s="56">
        <v>1</v>
      </c>
      <c r="R87" s="57">
        <v>0.986</v>
      </c>
      <c r="S87" s="57">
        <v>0.998</v>
      </c>
      <c r="T87" s="57">
        <v>0.985</v>
      </c>
      <c r="U87" s="57">
        <v>0.9897</v>
      </c>
      <c r="V87" s="58">
        <f t="shared" si="14"/>
        <v>0.959284123926</v>
      </c>
      <c r="W87" s="59">
        <f t="shared" si="15"/>
        <v>3357.494433741</v>
      </c>
      <c r="X87" s="60">
        <f t="shared" si="16"/>
        <v>6714.988867482</v>
      </c>
      <c r="Y87" s="37">
        <v>10</v>
      </c>
      <c r="Z87" s="71">
        <f>ROUND(($Z$4-H87)/365,2)</f>
        <v>4.78</v>
      </c>
      <c r="AA87" s="71">
        <f t="shared" si="17"/>
        <v>5.22</v>
      </c>
      <c r="AB87" s="71">
        <f t="shared" si="18"/>
        <v>52.2</v>
      </c>
      <c r="AC87" s="37">
        <v>1</v>
      </c>
      <c r="AD87" s="71">
        <f t="shared" si="19"/>
        <v>52.2</v>
      </c>
      <c r="AE87" s="71">
        <f>ROUND((AD87*$AE$3+AB87*$AE$4),1)</f>
        <v>52.2</v>
      </c>
      <c r="AF87" s="60">
        <f>X87*AE87/$AF$4</f>
        <v>3505.2241888256</v>
      </c>
      <c r="AG87" s="37" t="s">
        <v>61</v>
      </c>
      <c r="AH87" s="37" t="s">
        <v>62</v>
      </c>
      <c r="AI87" s="50"/>
      <c r="AJ87" s="50"/>
    </row>
    <row r="88" s="16" customFormat="1" ht="16" customHeight="1" spans="1:36">
      <c r="A88" s="35">
        <v>82</v>
      </c>
      <c r="B88" s="40">
        <v>31</v>
      </c>
      <c r="C88" s="41" t="s">
        <v>185</v>
      </c>
      <c r="D88" s="42" t="s">
        <v>186</v>
      </c>
      <c r="E88" s="35">
        <v>247</v>
      </c>
      <c r="F88" s="35" t="s">
        <v>187</v>
      </c>
      <c r="G88" s="37"/>
      <c r="H88" s="38">
        <v>42147</v>
      </c>
      <c r="I88" s="48">
        <v>45</v>
      </c>
      <c r="J88" s="48">
        <f t="shared" si="10"/>
        <v>11115</v>
      </c>
      <c r="K88" s="48"/>
      <c r="L88" s="48">
        <f t="shared" si="11"/>
        <v>10662.4430374375</v>
      </c>
      <c r="M88" s="48">
        <f t="shared" si="12"/>
        <v>20.3</v>
      </c>
      <c r="N88" s="48">
        <f t="shared" si="13"/>
        <v>2164.47593659981</v>
      </c>
      <c r="O88" s="49" t="s">
        <v>138</v>
      </c>
      <c r="P88" s="50"/>
      <c r="Q88" s="56">
        <v>1</v>
      </c>
      <c r="R88" s="57">
        <v>0.986</v>
      </c>
      <c r="S88" s="57">
        <v>0.998</v>
      </c>
      <c r="T88" s="57">
        <v>0.985</v>
      </c>
      <c r="U88" s="57">
        <v>0.9897</v>
      </c>
      <c r="V88" s="58">
        <f t="shared" si="14"/>
        <v>0.959284123926</v>
      </c>
      <c r="W88" s="59">
        <f t="shared" si="15"/>
        <v>43.16778557667</v>
      </c>
      <c r="X88" s="60">
        <f t="shared" si="16"/>
        <v>10662.4430374375</v>
      </c>
      <c r="Y88" s="37">
        <v>6</v>
      </c>
      <c r="Z88" s="71">
        <f>ROUND(($Z$4-H88)/365,2)</f>
        <v>4.78</v>
      </c>
      <c r="AA88" s="71">
        <f t="shared" si="17"/>
        <v>1.22</v>
      </c>
      <c r="AB88" s="71">
        <f t="shared" si="18"/>
        <v>20.33</v>
      </c>
      <c r="AC88" s="37">
        <v>1</v>
      </c>
      <c r="AD88" s="71">
        <f t="shared" si="19"/>
        <v>20.33</v>
      </c>
      <c r="AE88" s="71">
        <f>ROUND((AD88*$AE$3+AB88*$AE$4),1)</f>
        <v>20.3</v>
      </c>
      <c r="AF88" s="60">
        <f>X88*AE88/$AF$4</f>
        <v>2164.47593659981</v>
      </c>
      <c r="AG88" s="37" t="s">
        <v>61</v>
      </c>
      <c r="AH88" s="37" t="s">
        <v>62</v>
      </c>
      <c r="AI88" s="50"/>
      <c r="AJ88" s="50"/>
    </row>
    <row r="89" s="16" customFormat="1" ht="16" customHeight="1" spans="1:36">
      <c r="A89" s="35">
        <v>83</v>
      </c>
      <c r="B89" s="40">
        <v>32</v>
      </c>
      <c r="C89" s="41" t="s">
        <v>185</v>
      </c>
      <c r="D89" s="42" t="s">
        <v>188</v>
      </c>
      <c r="E89" s="35">
        <v>444</v>
      </c>
      <c r="F89" s="35" t="s">
        <v>187</v>
      </c>
      <c r="G89" s="37"/>
      <c r="H89" s="38">
        <v>42147</v>
      </c>
      <c r="I89" s="48">
        <v>45</v>
      </c>
      <c r="J89" s="48">
        <f t="shared" si="10"/>
        <v>19980</v>
      </c>
      <c r="K89" s="48"/>
      <c r="L89" s="48">
        <f t="shared" si="11"/>
        <v>19166.4967960415</v>
      </c>
      <c r="M89" s="48">
        <f t="shared" si="12"/>
        <v>20.3</v>
      </c>
      <c r="N89" s="48">
        <f t="shared" si="13"/>
        <v>3890.79884959642</v>
      </c>
      <c r="O89" s="49" t="s">
        <v>138</v>
      </c>
      <c r="P89" s="50"/>
      <c r="Q89" s="56">
        <v>1</v>
      </c>
      <c r="R89" s="57">
        <v>0.986</v>
      </c>
      <c r="S89" s="57">
        <v>0.998</v>
      </c>
      <c r="T89" s="57">
        <v>0.985</v>
      </c>
      <c r="U89" s="57">
        <v>0.9897</v>
      </c>
      <c r="V89" s="58">
        <f t="shared" si="14"/>
        <v>0.959284123926</v>
      </c>
      <c r="W89" s="59">
        <f t="shared" si="15"/>
        <v>43.16778557667</v>
      </c>
      <c r="X89" s="60">
        <f t="shared" si="16"/>
        <v>19166.4967960415</v>
      </c>
      <c r="Y89" s="37">
        <v>6</v>
      </c>
      <c r="Z89" s="71">
        <f>ROUND(($Z$4-H89)/365,2)</f>
        <v>4.78</v>
      </c>
      <c r="AA89" s="71">
        <f t="shared" si="17"/>
        <v>1.22</v>
      </c>
      <c r="AB89" s="71">
        <f t="shared" si="18"/>
        <v>20.33</v>
      </c>
      <c r="AC89" s="37">
        <v>1</v>
      </c>
      <c r="AD89" s="71">
        <f t="shared" si="19"/>
        <v>20.33</v>
      </c>
      <c r="AE89" s="71">
        <f>ROUND((AD89*$AE$3+AB89*$AE$4),1)</f>
        <v>20.3</v>
      </c>
      <c r="AF89" s="60">
        <f>X89*AE89/$AF$4</f>
        <v>3890.79884959642</v>
      </c>
      <c r="AG89" s="37" t="s">
        <v>61</v>
      </c>
      <c r="AH89" s="37" t="s">
        <v>62</v>
      </c>
      <c r="AI89" s="50"/>
      <c r="AJ89" s="50"/>
    </row>
    <row r="90" s="16" customFormat="1" ht="16" customHeight="1" spans="1:36">
      <c r="A90" s="35">
        <v>84</v>
      </c>
      <c r="B90" s="40">
        <v>33</v>
      </c>
      <c r="C90" s="41" t="s">
        <v>185</v>
      </c>
      <c r="D90" s="42" t="s">
        <v>189</v>
      </c>
      <c r="E90" s="35">
        <v>82</v>
      </c>
      <c r="F90" s="35" t="s">
        <v>187</v>
      </c>
      <c r="G90" s="37"/>
      <c r="H90" s="38">
        <v>42147</v>
      </c>
      <c r="I90" s="48">
        <v>30</v>
      </c>
      <c r="J90" s="48">
        <f t="shared" si="10"/>
        <v>2460</v>
      </c>
      <c r="K90" s="48"/>
      <c r="L90" s="48">
        <f t="shared" si="11"/>
        <v>2359.83894485796</v>
      </c>
      <c r="M90" s="48">
        <f t="shared" si="12"/>
        <v>20.3</v>
      </c>
      <c r="N90" s="48">
        <f t="shared" si="13"/>
        <v>479.047305806166</v>
      </c>
      <c r="O90" s="49" t="s">
        <v>138</v>
      </c>
      <c r="P90" s="50"/>
      <c r="Q90" s="56">
        <v>1</v>
      </c>
      <c r="R90" s="57">
        <v>0.986</v>
      </c>
      <c r="S90" s="57">
        <v>0.998</v>
      </c>
      <c r="T90" s="57">
        <v>0.985</v>
      </c>
      <c r="U90" s="57">
        <v>0.9897</v>
      </c>
      <c r="V90" s="58">
        <f t="shared" si="14"/>
        <v>0.959284123926</v>
      </c>
      <c r="W90" s="59">
        <f t="shared" si="15"/>
        <v>28.77852371778</v>
      </c>
      <c r="X90" s="60">
        <f t="shared" si="16"/>
        <v>2359.83894485796</v>
      </c>
      <c r="Y90" s="37">
        <v>6</v>
      </c>
      <c r="Z90" s="71">
        <f>ROUND(($Z$4-H90)/365,2)</f>
        <v>4.78</v>
      </c>
      <c r="AA90" s="71">
        <f t="shared" si="17"/>
        <v>1.22</v>
      </c>
      <c r="AB90" s="71">
        <f t="shared" si="18"/>
        <v>20.33</v>
      </c>
      <c r="AC90" s="37">
        <v>1</v>
      </c>
      <c r="AD90" s="71">
        <f t="shared" si="19"/>
        <v>20.33</v>
      </c>
      <c r="AE90" s="71">
        <f>ROUND((AD90*$AE$3+AB90*$AE$4),1)</f>
        <v>20.3</v>
      </c>
      <c r="AF90" s="60">
        <f>X90*AE90/$AF$4</f>
        <v>479.047305806166</v>
      </c>
      <c r="AG90" s="37" t="s">
        <v>61</v>
      </c>
      <c r="AH90" s="37" t="s">
        <v>62</v>
      </c>
      <c r="AI90" s="50"/>
      <c r="AJ90" s="50"/>
    </row>
    <row r="91" s="16" customFormat="1" ht="16" customHeight="1" spans="1:36">
      <c r="A91" s="35">
        <v>85</v>
      </c>
      <c r="B91" s="40">
        <v>34</v>
      </c>
      <c r="C91" s="41" t="s">
        <v>185</v>
      </c>
      <c r="D91" s="42" t="s">
        <v>190</v>
      </c>
      <c r="E91" s="35">
        <v>319</v>
      </c>
      <c r="F91" s="35" t="s">
        <v>187</v>
      </c>
      <c r="G91" s="37"/>
      <c r="H91" s="38">
        <v>42147</v>
      </c>
      <c r="I91" s="48">
        <v>65</v>
      </c>
      <c r="J91" s="48">
        <f t="shared" si="10"/>
        <v>20735</v>
      </c>
      <c r="K91" s="48"/>
      <c r="L91" s="48">
        <f t="shared" si="11"/>
        <v>19890.7563096056</v>
      </c>
      <c r="M91" s="48">
        <f t="shared" si="12"/>
        <v>20.3</v>
      </c>
      <c r="N91" s="48">
        <f t="shared" si="13"/>
        <v>4037.82353084994</v>
      </c>
      <c r="O91" s="49" t="s">
        <v>138</v>
      </c>
      <c r="P91" s="50"/>
      <c r="Q91" s="56">
        <v>1</v>
      </c>
      <c r="R91" s="57">
        <v>0.986</v>
      </c>
      <c r="S91" s="57">
        <v>0.998</v>
      </c>
      <c r="T91" s="57">
        <v>0.985</v>
      </c>
      <c r="U91" s="57">
        <v>0.9897</v>
      </c>
      <c r="V91" s="58">
        <f t="shared" si="14"/>
        <v>0.959284123926</v>
      </c>
      <c r="W91" s="59">
        <f t="shared" si="15"/>
        <v>62.35346805519</v>
      </c>
      <c r="X91" s="60">
        <f t="shared" si="16"/>
        <v>19890.7563096056</v>
      </c>
      <c r="Y91" s="37">
        <v>6</v>
      </c>
      <c r="Z91" s="71">
        <f>ROUND(($Z$4-H91)/365,2)</f>
        <v>4.78</v>
      </c>
      <c r="AA91" s="71">
        <f t="shared" si="17"/>
        <v>1.22</v>
      </c>
      <c r="AB91" s="71">
        <f t="shared" si="18"/>
        <v>20.33</v>
      </c>
      <c r="AC91" s="37">
        <v>1</v>
      </c>
      <c r="AD91" s="71">
        <f t="shared" si="19"/>
        <v>20.33</v>
      </c>
      <c r="AE91" s="71">
        <f>ROUND((AD91*$AE$3+AB91*$AE$4),1)</f>
        <v>20.3</v>
      </c>
      <c r="AF91" s="60">
        <f>X91*AE91/$AF$4</f>
        <v>4037.82353084994</v>
      </c>
      <c r="AG91" s="37" t="s">
        <v>61</v>
      </c>
      <c r="AH91" s="37" t="s">
        <v>62</v>
      </c>
      <c r="AI91" s="50"/>
      <c r="AJ91" s="50"/>
    </row>
    <row r="92" s="16" customFormat="1" ht="16" customHeight="1" spans="1:36">
      <c r="A92" s="35">
        <v>86</v>
      </c>
      <c r="B92" s="40">
        <v>35</v>
      </c>
      <c r="C92" s="41" t="s">
        <v>185</v>
      </c>
      <c r="D92" s="42" t="s">
        <v>191</v>
      </c>
      <c r="E92" s="35">
        <v>255</v>
      </c>
      <c r="F92" s="35" t="s">
        <v>187</v>
      </c>
      <c r="G92" s="37"/>
      <c r="H92" s="38">
        <v>42147</v>
      </c>
      <c r="I92" s="48">
        <v>65</v>
      </c>
      <c r="J92" s="48">
        <f t="shared" si="10"/>
        <v>16575</v>
      </c>
      <c r="K92" s="48"/>
      <c r="L92" s="48">
        <f t="shared" si="11"/>
        <v>15900.1343540735</v>
      </c>
      <c r="M92" s="48">
        <f t="shared" si="12"/>
        <v>20.3</v>
      </c>
      <c r="N92" s="48">
        <f t="shared" si="13"/>
        <v>3227.72727387691</v>
      </c>
      <c r="O92" s="49" t="s">
        <v>138</v>
      </c>
      <c r="P92" s="50"/>
      <c r="Q92" s="56">
        <v>1</v>
      </c>
      <c r="R92" s="57">
        <v>0.986</v>
      </c>
      <c r="S92" s="57">
        <v>0.998</v>
      </c>
      <c r="T92" s="57">
        <v>0.985</v>
      </c>
      <c r="U92" s="57">
        <v>0.9897</v>
      </c>
      <c r="V92" s="58">
        <f t="shared" si="14"/>
        <v>0.959284123926</v>
      </c>
      <c r="W92" s="59">
        <f t="shared" si="15"/>
        <v>62.35346805519</v>
      </c>
      <c r="X92" s="60">
        <f t="shared" si="16"/>
        <v>15900.1343540735</v>
      </c>
      <c r="Y92" s="37">
        <v>6</v>
      </c>
      <c r="Z92" s="71">
        <f>ROUND(($Z$4-H92)/365,2)</f>
        <v>4.78</v>
      </c>
      <c r="AA92" s="71">
        <f t="shared" si="17"/>
        <v>1.22</v>
      </c>
      <c r="AB92" s="71">
        <f t="shared" si="18"/>
        <v>20.33</v>
      </c>
      <c r="AC92" s="37">
        <v>1</v>
      </c>
      <c r="AD92" s="71">
        <f t="shared" si="19"/>
        <v>20.33</v>
      </c>
      <c r="AE92" s="71">
        <f>ROUND((AD92*$AE$3+AB92*$AE$4),1)</f>
        <v>20.3</v>
      </c>
      <c r="AF92" s="60">
        <f>X92*AE92/$AF$4</f>
        <v>3227.72727387691</v>
      </c>
      <c r="AG92" s="37" t="s">
        <v>61</v>
      </c>
      <c r="AH92" s="37" t="s">
        <v>62</v>
      </c>
      <c r="AI92" s="50"/>
      <c r="AJ92" s="50"/>
    </row>
    <row r="93" s="16" customFormat="1" ht="16" customHeight="1" spans="1:36">
      <c r="A93" s="35">
        <v>87</v>
      </c>
      <c r="B93" s="40">
        <v>36</v>
      </c>
      <c r="C93" s="41" t="s">
        <v>192</v>
      </c>
      <c r="D93" s="42"/>
      <c r="E93" s="35">
        <v>1</v>
      </c>
      <c r="F93" s="35" t="s">
        <v>193</v>
      </c>
      <c r="G93" s="37"/>
      <c r="H93" s="38">
        <v>42147</v>
      </c>
      <c r="I93" s="48">
        <v>135</v>
      </c>
      <c r="J93" s="48">
        <f t="shared" si="10"/>
        <v>135</v>
      </c>
      <c r="K93" s="48"/>
      <c r="L93" s="48">
        <f t="shared" si="11"/>
        <v>129.50335673001</v>
      </c>
      <c r="M93" s="48">
        <f t="shared" si="12"/>
        <v>20.3</v>
      </c>
      <c r="N93" s="48">
        <f t="shared" si="13"/>
        <v>26.289181416192</v>
      </c>
      <c r="O93" s="49" t="s">
        <v>138</v>
      </c>
      <c r="P93" s="50"/>
      <c r="Q93" s="56">
        <v>1</v>
      </c>
      <c r="R93" s="57">
        <v>0.986</v>
      </c>
      <c r="S93" s="57">
        <v>0.998</v>
      </c>
      <c r="T93" s="57">
        <v>0.985</v>
      </c>
      <c r="U93" s="57">
        <v>0.9897</v>
      </c>
      <c r="V93" s="58">
        <f t="shared" si="14"/>
        <v>0.959284123926</v>
      </c>
      <c r="W93" s="59">
        <f t="shared" si="15"/>
        <v>129.50335673001</v>
      </c>
      <c r="X93" s="60">
        <f t="shared" si="16"/>
        <v>129.50335673001</v>
      </c>
      <c r="Y93" s="37">
        <v>6</v>
      </c>
      <c r="Z93" s="71">
        <f>ROUND(($Z$4-H93)/365,2)</f>
        <v>4.78</v>
      </c>
      <c r="AA93" s="71">
        <f t="shared" si="17"/>
        <v>1.22</v>
      </c>
      <c r="AB93" s="71">
        <f t="shared" si="18"/>
        <v>20.33</v>
      </c>
      <c r="AC93" s="37">
        <v>1</v>
      </c>
      <c r="AD93" s="71">
        <f t="shared" si="19"/>
        <v>20.33</v>
      </c>
      <c r="AE93" s="71">
        <f>ROUND((AD93*$AE$3+AB93*$AE$4),1)</f>
        <v>20.3</v>
      </c>
      <c r="AF93" s="60">
        <f>X93*AE93/$AF$4</f>
        <v>26.289181416192</v>
      </c>
      <c r="AG93" s="37" t="s">
        <v>61</v>
      </c>
      <c r="AH93" s="37" t="s">
        <v>62</v>
      </c>
      <c r="AI93" s="50"/>
      <c r="AJ93" s="50"/>
    </row>
    <row r="94" s="16" customFormat="1" ht="16" customHeight="1" spans="1:36">
      <c r="A94" s="35">
        <v>88</v>
      </c>
      <c r="B94" s="40">
        <v>37</v>
      </c>
      <c r="C94" s="41" t="s">
        <v>194</v>
      </c>
      <c r="D94" s="42" t="s">
        <v>195</v>
      </c>
      <c r="E94" s="35">
        <v>5</v>
      </c>
      <c r="F94" s="35" t="s">
        <v>59</v>
      </c>
      <c r="G94" s="37"/>
      <c r="H94" s="38">
        <v>42147</v>
      </c>
      <c r="I94" s="48">
        <v>2300</v>
      </c>
      <c r="J94" s="48">
        <f t="shared" si="10"/>
        <v>11500</v>
      </c>
      <c r="K94" s="48"/>
      <c r="L94" s="48">
        <f t="shared" si="11"/>
        <v>11031.767425149</v>
      </c>
      <c r="M94" s="48">
        <f t="shared" si="12"/>
        <v>20.3</v>
      </c>
      <c r="N94" s="48">
        <f t="shared" si="13"/>
        <v>2239.44878730525</v>
      </c>
      <c r="O94" s="49" t="s">
        <v>138</v>
      </c>
      <c r="P94" s="50"/>
      <c r="Q94" s="56">
        <v>1</v>
      </c>
      <c r="R94" s="57">
        <v>0.986</v>
      </c>
      <c r="S94" s="57">
        <v>0.998</v>
      </c>
      <c r="T94" s="57">
        <v>0.985</v>
      </c>
      <c r="U94" s="57">
        <v>0.9897</v>
      </c>
      <c r="V94" s="58">
        <f t="shared" si="14"/>
        <v>0.959284123926</v>
      </c>
      <c r="W94" s="59">
        <f t="shared" si="15"/>
        <v>2206.3534850298</v>
      </c>
      <c r="X94" s="60">
        <f t="shared" si="16"/>
        <v>11031.767425149</v>
      </c>
      <c r="Y94" s="37">
        <v>6</v>
      </c>
      <c r="Z94" s="71">
        <f>ROUND(($Z$4-H94)/365,2)</f>
        <v>4.78</v>
      </c>
      <c r="AA94" s="71">
        <f t="shared" si="17"/>
        <v>1.22</v>
      </c>
      <c r="AB94" s="71">
        <f t="shared" si="18"/>
        <v>20.33</v>
      </c>
      <c r="AC94" s="37">
        <v>1</v>
      </c>
      <c r="AD94" s="71">
        <f t="shared" si="19"/>
        <v>20.33</v>
      </c>
      <c r="AE94" s="71">
        <f>ROUND((AD94*$AE$3+AB94*$AE$4),1)</f>
        <v>20.3</v>
      </c>
      <c r="AF94" s="60">
        <f>X94*AE94/$AF$4</f>
        <v>2239.44878730525</v>
      </c>
      <c r="AG94" s="37" t="s">
        <v>61</v>
      </c>
      <c r="AH94" s="37" t="s">
        <v>62</v>
      </c>
      <c r="AI94" s="50"/>
      <c r="AJ94" s="50"/>
    </row>
    <row r="95" s="16" customFormat="1" ht="16" customHeight="1" spans="1:36">
      <c r="A95" s="35">
        <v>89</v>
      </c>
      <c r="B95" s="40">
        <v>38</v>
      </c>
      <c r="C95" s="41" t="s">
        <v>196</v>
      </c>
      <c r="D95" s="42" t="s">
        <v>197</v>
      </c>
      <c r="E95" s="35">
        <v>1</v>
      </c>
      <c r="F95" s="35" t="s">
        <v>59</v>
      </c>
      <c r="G95" s="37"/>
      <c r="H95" s="38">
        <v>42147</v>
      </c>
      <c r="I95" s="48">
        <v>2000</v>
      </c>
      <c r="J95" s="48">
        <f t="shared" si="10"/>
        <v>2000</v>
      </c>
      <c r="K95" s="48"/>
      <c r="L95" s="48">
        <f t="shared" si="11"/>
        <v>1918.568247852</v>
      </c>
      <c r="M95" s="48">
        <f t="shared" si="12"/>
        <v>20.3</v>
      </c>
      <c r="N95" s="48">
        <f t="shared" si="13"/>
        <v>389.469354313956</v>
      </c>
      <c r="O95" s="49" t="s">
        <v>138</v>
      </c>
      <c r="P95" s="50"/>
      <c r="Q95" s="56">
        <v>1</v>
      </c>
      <c r="R95" s="57">
        <v>0.986</v>
      </c>
      <c r="S95" s="57">
        <v>0.998</v>
      </c>
      <c r="T95" s="57">
        <v>0.985</v>
      </c>
      <c r="U95" s="57">
        <v>0.9897</v>
      </c>
      <c r="V95" s="58">
        <f t="shared" si="14"/>
        <v>0.959284123926</v>
      </c>
      <c r="W95" s="59">
        <f t="shared" si="15"/>
        <v>1918.568247852</v>
      </c>
      <c r="X95" s="60">
        <f t="shared" si="16"/>
        <v>1918.568247852</v>
      </c>
      <c r="Y95" s="37">
        <v>6</v>
      </c>
      <c r="Z95" s="71">
        <f>ROUND(($Z$4-H95)/365,2)</f>
        <v>4.78</v>
      </c>
      <c r="AA95" s="71">
        <f t="shared" si="17"/>
        <v>1.22</v>
      </c>
      <c r="AB95" s="71">
        <f t="shared" si="18"/>
        <v>20.33</v>
      </c>
      <c r="AC95" s="37">
        <v>1</v>
      </c>
      <c r="AD95" s="71">
        <f t="shared" si="19"/>
        <v>20.33</v>
      </c>
      <c r="AE95" s="71">
        <f>ROUND((AD95*$AE$3+AB95*$AE$4),1)</f>
        <v>20.3</v>
      </c>
      <c r="AF95" s="60">
        <f>X95*AE95/$AF$4</f>
        <v>389.469354313956</v>
      </c>
      <c r="AG95" s="37" t="s">
        <v>61</v>
      </c>
      <c r="AH95" s="37" t="s">
        <v>62</v>
      </c>
      <c r="AI95" s="50"/>
      <c r="AJ95" s="50"/>
    </row>
    <row r="96" s="16" customFormat="1" ht="16" customHeight="1" spans="1:36">
      <c r="A96" s="35">
        <v>90</v>
      </c>
      <c r="B96" s="40">
        <v>39</v>
      </c>
      <c r="C96" s="41" t="s">
        <v>198</v>
      </c>
      <c r="D96" s="42" t="s">
        <v>199</v>
      </c>
      <c r="E96" s="35">
        <v>22</v>
      </c>
      <c r="F96" s="35" t="s">
        <v>200</v>
      </c>
      <c r="G96" s="37"/>
      <c r="H96" s="38">
        <v>42147</v>
      </c>
      <c r="I96" s="48">
        <v>600</v>
      </c>
      <c r="J96" s="48">
        <f t="shared" si="10"/>
        <v>13200</v>
      </c>
      <c r="K96" s="48"/>
      <c r="L96" s="48">
        <f t="shared" si="11"/>
        <v>12662.5504358232</v>
      </c>
      <c r="M96" s="48">
        <f t="shared" si="12"/>
        <v>20.3</v>
      </c>
      <c r="N96" s="48">
        <f t="shared" si="13"/>
        <v>2570.49773847211</v>
      </c>
      <c r="O96" s="49" t="s">
        <v>138</v>
      </c>
      <c r="P96" s="50"/>
      <c r="Q96" s="56">
        <v>1</v>
      </c>
      <c r="R96" s="57">
        <v>0.986</v>
      </c>
      <c r="S96" s="57">
        <v>0.998</v>
      </c>
      <c r="T96" s="57">
        <v>0.985</v>
      </c>
      <c r="U96" s="57">
        <v>0.9897</v>
      </c>
      <c r="V96" s="58">
        <f t="shared" si="14"/>
        <v>0.959284123926</v>
      </c>
      <c r="W96" s="59">
        <f t="shared" si="15"/>
        <v>575.5704743556</v>
      </c>
      <c r="X96" s="60">
        <f t="shared" si="16"/>
        <v>12662.5504358232</v>
      </c>
      <c r="Y96" s="37">
        <v>6</v>
      </c>
      <c r="Z96" s="71">
        <f>ROUND(($Z$4-H96)/365,2)</f>
        <v>4.78</v>
      </c>
      <c r="AA96" s="71">
        <f t="shared" si="17"/>
        <v>1.22</v>
      </c>
      <c r="AB96" s="71">
        <f t="shared" si="18"/>
        <v>20.33</v>
      </c>
      <c r="AC96" s="37">
        <v>1</v>
      </c>
      <c r="AD96" s="71">
        <f t="shared" si="19"/>
        <v>20.33</v>
      </c>
      <c r="AE96" s="71">
        <f>ROUND((AD96*$AE$3+AB96*$AE$4),1)</f>
        <v>20.3</v>
      </c>
      <c r="AF96" s="60">
        <f>X96*AE96/$AF$4</f>
        <v>2570.49773847211</v>
      </c>
      <c r="AG96" s="37" t="s">
        <v>61</v>
      </c>
      <c r="AH96" s="37" t="s">
        <v>62</v>
      </c>
      <c r="AI96" s="50"/>
      <c r="AJ96" s="50"/>
    </row>
    <row r="97" s="16" customFormat="1" ht="16" customHeight="1" spans="1:36">
      <c r="A97" s="35">
        <v>91</v>
      </c>
      <c r="B97" s="40">
        <v>40</v>
      </c>
      <c r="C97" s="41" t="s">
        <v>198</v>
      </c>
      <c r="D97" s="42" t="s">
        <v>201</v>
      </c>
      <c r="E97" s="35">
        <v>7</v>
      </c>
      <c r="F97" s="35" t="s">
        <v>200</v>
      </c>
      <c r="G97" s="37"/>
      <c r="H97" s="38">
        <v>42147</v>
      </c>
      <c r="I97" s="48">
        <v>600</v>
      </c>
      <c r="J97" s="48">
        <f t="shared" si="10"/>
        <v>4200</v>
      </c>
      <c r="K97" s="48"/>
      <c r="L97" s="48">
        <f t="shared" si="11"/>
        <v>4028.9933204892</v>
      </c>
      <c r="M97" s="48">
        <f t="shared" si="12"/>
        <v>20.3</v>
      </c>
      <c r="N97" s="48">
        <f t="shared" si="13"/>
        <v>817.885644059308</v>
      </c>
      <c r="O97" s="49" t="s">
        <v>138</v>
      </c>
      <c r="P97" s="50"/>
      <c r="Q97" s="56">
        <v>1</v>
      </c>
      <c r="R97" s="57">
        <v>0.986</v>
      </c>
      <c r="S97" s="57">
        <v>0.998</v>
      </c>
      <c r="T97" s="57">
        <v>0.985</v>
      </c>
      <c r="U97" s="57">
        <v>0.9897</v>
      </c>
      <c r="V97" s="58">
        <f t="shared" si="14"/>
        <v>0.959284123926</v>
      </c>
      <c r="W97" s="59">
        <f t="shared" si="15"/>
        <v>575.5704743556</v>
      </c>
      <c r="X97" s="60">
        <f t="shared" si="16"/>
        <v>4028.9933204892</v>
      </c>
      <c r="Y97" s="37">
        <v>6</v>
      </c>
      <c r="Z97" s="71">
        <f>ROUND(($Z$4-H97)/365,2)</f>
        <v>4.78</v>
      </c>
      <c r="AA97" s="71">
        <f t="shared" si="17"/>
        <v>1.22</v>
      </c>
      <c r="AB97" s="71">
        <f t="shared" si="18"/>
        <v>20.33</v>
      </c>
      <c r="AC97" s="37">
        <v>1</v>
      </c>
      <c r="AD97" s="71">
        <f t="shared" si="19"/>
        <v>20.33</v>
      </c>
      <c r="AE97" s="71">
        <f>ROUND((AD97*$AE$3+AB97*$AE$4),1)</f>
        <v>20.3</v>
      </c>
      <c r="AF97" s="60">
        <f>X97*AE97/$AF$4</f>
        <v>817.885644059308</v>
      </c>
      <c r="AG97" s="37" t="s">
        <v>61</v>
      </c>
      <c r="AH97" s="37" t="s">
        <v>62</v>
      </c>
      <c r="AI97" s="50"/>
      <c r="AJ97" s="50"/>
    </row>
    <row r="98" s="16" customFormat="1" ht="16" customHeight="1" spans="1:36">
      <c r="A98" s="35">
        <v>92</v>
      </c>
      <c r="B98" s="40">
        <v>41</v>
      </c>
      <c r="C98" s="41" t="s">
        <v>198</v>
      </c>
      <c r="D98" s="42" t="s">
        <v>202</v>
      </c>
      <c r="E98" s="35">
        <v>10</v>
      </c>
      <c r="F98" s="35" t="s">
        <v>59</v>
      </c>
      <c r="G98" s="37"/>
      <c r="H98" s="38">
        <v>42147</v>
      </c>
      <c r="I98" s="48">
        <v>600</v>
      </c>
      <c r="J98" s="48">
        <f t="shared" si="10"/>
        <v>6000</v>
      </c>
      <c r="K98" s="48"/>
      <c r="L98" s="48">
        <f t="shared" si="11"/>
        <v>5755.704743556</v>
      </c>
      <c r="M98" s="48">
        <f t="shared" si="12"/>
        <v>20.3</v>
      </c>
      <c r="N98" s="48">
        <f t="shared" si="13"/>
        <v>1168.40806294187</v>
      </c>
      <c r="O98" s="49" t="s">
        <v>138</v>
      </c>
      <c r="P98" s="50"/>
      <c r="Q98" s="56">
        <v>1</v>
      </c>
      <c r="R98" s="57">
        <v>0.986</v>
      </c>
      <c r="S98" s="57">
        <v>0.998</v>
      </c>
      <c r="T98" s="57">
        <v>0.985</v>
      </c>
      <c r="U98" s="57">
        <v>0.9897</v>
      </c>
      <c r="V98" s="58">
        <f t="shared" si="14"/>
        <v>0.959284123926</v>
      </c>
      <c r="W98" s="59">
        <f t="shared" si="15"/>
        <v>575.5704743556</v>
      </c>
      <c r="X98" s="60">
        <f t="shared" si="16"/>
        <v>5755.704743556</v>
      </c>
      <c r="Y98" s="37">
        <v>6</v>
      </c>
      <c r="Z98" s="71">
        <f>ROUND(($Z$4-H98)/365,2)</f>
        <v>4.78</v>
      </c>
      <c r="AA98" s="71">
        <f t="shared" si="17"/>
        <v>1.22</v>
      </c>
      <c r="AB98" s="71">
        <f t="shared" si="18"/>
        <v>20.33</v>
      </c>
      <c r="AC98" s="37">
        <v>1</v>
      </c>
      <c r="AD98" s="71">
        <f t="shared" si="19"/>
        <v>20.33</v>
      </c>
      <c r="AE98" s="71">
        <f>ROUND((AD98*$AE$3+AB98*$AE$4),1)</f>
        <v>20.3</v>
      </c>
      <c r="AF98" s="60">
        <f>X98*AE98/$AF$4</f>
        <v>1168.40806294187</v>
      </c>
      <c r="AG98" s="37" t="s">
        <v>61</v>
      </c>
      <c r="AH98" s="37" t="s">
        <v>62</v>
      </c>
      <c r="AI98" s="50"/>
      <c r="AJ98" s="50"/>
    </row>
    <row r="99" s="16" customFormat="1" ht="16" customHeight="1" spans="1:36">
      <c r="A99" s="35">
        <v>93</v>
      </c>
      <c r="B99" s="40">
        <v>42</v>
      </c>
      <c r="C99" s="41" t="s">
        <v>203</v>
      </c>
      <c r="D99" s="42" t="s">
        <v>204</v>
      </c>
      <c r="E99" s="35">
        <v>5</v>
      </c>
      <c r="F99" s="35" t="s">
        <v>84</v>
      </c>
      <c r="G99" s="37"/>
      <c r="H99" s="38">
        <v>42147</v>
      </c>
      <c r="I99" s="48">
        <v>6800</v>
      </c>
      <c r="J99" s="48">
        <f t="shared" si="10"/>
        <v>34000</v>
      </c>
      <c r="K99" s="48"/>
      <c r="L99" s="48">
        <f t="shared" si="11"/>
        <v>32615.660213484</v>
      </c>
      <c r="M99" s="48">
        <f t="shared" si="12"/>
        <v>20.3</v>
      </c>
      <c r="N99" s="48">
        <f t="shared" si="13"/>
        <v>6620.97902333725</v>
      </c>
      <c r="O99" s="49" t="s">
        <v>138</v>
      </c>
      <c r="P99" s="50"/>
      <c r="Q99" s="56">
        <v>1</v>
      </c>
      <c r="R99" s="57">
        <v>0.986</v>
      </c>
      <c r="S99" s="57">
        <v>0.998</v>
      </c>
      <c r="T99" s="57">
        <v>0.985</v>
      </c>
      <c r="U99" s="57">
        <v>0.9897</v>
      </c>
      <c r="V99" s="58">
        <f t="shared" si="14"/>
        <v>0.959284123926</v>
      </c>
      <c r="W99" s="59">
        <f t="shared" si="15"/>
        <v>6523.1320426968</v>
      </c>
      <c r="X99" s="60">
        <f t="shared" si="16"/>
        <v>32615.660213484</v>
      </c>
      <c r="Y99" s="37">
        <v>6</v>
      </c>
      <c r="Z99" s="71">
        <f>ROUND(($Z$4-H99)/365,2)</f>
        <v>4.78</v>
      </c>
      <c r="AA99" s="71">
        <f t="shared" si="17"/>
        <v>1.22</v>
      </c>
      <c r="AB99" s="71">
        <f t="shared" si="18"/>
        <v>20.33</v>
      </c>
      <c r="AC99" s="37">
        <v>1</v>
      </c>
      <c r="AD99" s="71">
        <f t="shared" si="19"/>
        <v>20.33</v>
      </c>
      <c r="AE99" s="71">
        <f>ROUND((AD99*$AE$3+AB99*$AE$4),1)</f>
        <v>20.3</v>
      </c>
      <c r="AF99" s="60">
        <f>X99*AE99/$AF$4</f>
        <v>6620.97902333725</v>
      </c>
      <c r="AG99" s="37" t="s">
        <v>61</v>
      </c>
      <c r="AH99" s="37" t="s">
        <v>62</v>
      </c>
      <c r="AI99" s="50"/>
      <c r="AJ99" s="50"/>
    </row>
    <row r="100" s="16" customFormat="1" ht="16" customHeight="1" spans="1:36">
      <c r="A100" s="35">
        <v>94</v>
      </c>
      <c r="B100" s="40">
        <v>43</v>
      </c>
      <c r="C100" s="41" t="s">
        <v>205</v>
      </c>
      <c r="D100" s="42" t="s">
        <v>206</v>
      </c>
      <c r="E100" s="35">
        <v>30</v>
      </c>
      <c r="F100" s="35" t="s">
        <v>84</v>
      </c>
      <c r="G100" s="37"/>
      <c r="H100" s="38">
        <v>42147</v>
      </c>
      <c r="I100" s="48">
        <v>2220</v>
      </c>
      <c r="J100" s="48">
        <f t="shared" si="10"/>
        <v>66600</v>
      </c>
      <c r="K100" s="48"/>
      <c r="L100" s="48">
        <f t="shared" si="11"/>
        <v>63888.3226534716</v>
      </c>
      <c r="M100" s="48">
        <f t="shared" si="12"/>
        <v>40.3</v>
      </c>
      <c r="N100" s="48">
        <f t="shared" si="13"/>
        <v>25746.9940293491</v>
      </c>
      <c r="O100" s="49" t="s">
        <v>138</v>
      </c>
      <c r="P100" s="50"/>
      <c r="Q100" s="56">
        <v>1</v>
      </c>
      <c r="R100" s="57">
        <v>0.986</v>
      </c>
      <c r="S100" s="57">
        <v>0.998</v>
      </c>
      <c r="T100" s="57">
        <v>0.985</v>
      </c>
      <c r="U100" s="57">
        <v>0.9897</v>
      </c>
      <c r="V100" s="58">
        <f t="shared" si="14"/>
        <v>0.959284123926</v>
      </c>
      <c r="W100" s="59">
        <f t="shared" si="15"/>
        <v>2129.61075511572</v>
      </c>
      <c r="X100" s="60">
        <f t="shared" si="16"/>
        <v>63888.3226534716</v>
      </c>
      <c r="Y100" s="37">
        <v>8</v>
      </c>
      <c r="Z100" s="71">
        <f>ROUND(($Z$4-H100)/365,2)</f>
        <v>4.78</v>
      </c>
      <c r="AA100" s="71">
        <f t="shared" si="17"/>
        <v>3.22</v>
      </c>
      <c r="AB100" s="71">
        <f t="shared" si="18"/>
        <v>40.25</v>
      </c>
      <c r="AC100" s="37">
        <v>1</v>
      </c>
      <c r="AD100" s="71">
        <f t="shared" si="19"/>
        <v>40.25</v>
      </c>
      <c r="AE100" s="71">
        <f>ROUND((AD100*$AE$3+AB100*$AE$4),1)</f>
        <v>40.3</v>
      </c>
      <c r="AF100" s="60">
        <f>X100*AE100/$AF$4</f>
        <v>25746.9940293491</v>
      </c>
      <c r="AG100" s="37" t="s">
        <v>61</v>
      </c>
      <c r="AH100" s="37" t="s">
        <v>62</v>
      </c>
      <c r="AI100" s="50"/>
      <c r="AJ100" s="50"/>
    </row>
    <row r="101" s="16" customFormat="1" ht="16" customHeight="1" spans="1:36">
      <c r="A101" s="35">
        <v>95</v>
      </c>
      <c r="B101" s="40">
        <v>44</v>
      </c>
      <c r="C101" s="41" t="s">
        <v>207</v>
      </c>
      <c r="D101" s="42" t="s">
        <v>208</v>
      </c>
      <c r="E101" s="35">
        <v>1</v>
      </c>
      <c r="F101" s="35" t="s">
        <v>59</v>
      </c>
      <c r="G101" s="37"/>
      <c r="H101" s="38">
        <v>42147</v>
      </c>
      <c r="I101" s="48">
        <v>28500</v>
      </c>
      <c r="J101" s="48">
        <f t="shared" si="10"/>
        <v>28500</v>
      </c>
      <c r="K101" s="48"/>
      <c r="L101" s="48">
        <f t="shared" si="11"/>
        <v>27339.597531891</v>
      </c>
      <c r="M101" s="48">
        <f t="shared" si="12"/>
        <v>20.3</v>
      </c>
      <c r="N101" s="48">
        <f t="shared" si="13"/>
        <v>5549.93829897387</v>
      </c>
      <c r="O101" s="49" t="s">
        <v>138</v>
      </c>
      <c r="P101" s="50"/>
      <c r="Q101" s="56">
        <v>1</v>
      </c>
      <c r="R101" s="57">
        <v>0.986</v>
      </c>
      <c r="S101" s="57">
        <v>0.998</v>
      </c>
      <c r="T101" s="57">
        <v>0.985</v>
      </c>
      <c r="U101" s="57">
        <v>0.9897</v>
      </c>
      <c r="V101" s="58">
        <f t="shared" si="14"/>
        <v>0.959284123926</v>
      </c>
      <c r="W101" s="59">
        <f t="shared" si="15"/>
        <v>27339.597531891</v>
      </c>
      <c r="X101" s="60">
        <f t="shared" si="16"/>
        <v>27339.597531891</v>
      </c>
      <c r="Y101" s="37">
        <v>6</v>
      </c>
      <c r="Z101" s="71">
        <f>ROUND(($Z$4-H101)/365,2)</f>
        <v>4.78</v>
      </c>
      <c r="AA101" s="71">
        <f t="shared" si="17"/>
        <v>1.22</v>
      </c>
      <c r="AB101" s="71">
        <f t="shared" si="18"/>
        <v>20.33</v>
      </c>
      <c r="AC101" s="37">
        <v>1</v>
      </c>
      <c r="AD101" s="71">
        <f t="shared" si="19"/>
        <v>20.33</v>
      </c>
      <c r="AE101" s="71">
        <f>ROUND((AD101*$AE$3+AB101*$AE$4),1)</f>
        <v>20.3</v>
      </c>
      <c r="AF101" s="60">
        <f>X101*AE101/$AF$4</f>
        <v>5549.93829897387</v>
      </c>
      <c r="AG101" s="37" t="s">
        <v>61</v>
      </c>
      <c r="AH101" s="37" t="s">
        <v>62</v>
      </c>
      <c r="AI101" s="50"/>
      <c r="AJ101" s="50"/>
    </row>
    <row r="102" s="16" customFormat="1" ht="16" customHeight="1" spans="1:36">
      <c r="A102" s="35">
        <v>96</v>
      </c>
      <c r="B102" s="40">
        <v>45</v>
      </c>
      <c r="C102" s="41" t="s">
        <v>209</v>
      </c>
      <c r="D102" s="42" t="s">
        <v>210</v>
      </c>
      <c r="E102" s="35">
        <v>86.76</v>
      </c>
      <c r="F102" s="35" t="s">
        <v>93</v>
      </c>
      <c r="G102" s="37"/>
      <c r="H102" s="38">
        <v>42147</v>
      </c>
      <c r="I102" s="48">
        <v>25000</v>
      </c>
      <c r="J102" s="48">
        <f t="shared" si="10"/>
        <v>2169000</v>
      </c>
      <c r="K102" s="48"/>
      <c r="L102" s="48">
        <f t="shared" si="11"/>
        <v>2080687.26479549</v>
      </c>
      <c r="M102" s="48">
        <f t="shared" si="12"/>
        <v>20.3</v>
      </c>
      <c r="N102" s="48">
        <f t="shared" si="13"/>
        <v>422379.514753485</v>
      </c>
      <c r="O102" s="49" t="s">
        <v>138</v>
      </c>
      <c r="P102" s="50"/>
      <c r="Q102" s="56">
        <v>1</v>
      </c>
      <c r="R102" s="57">
        <v>0.986</v>
      </c>
      <c r="S102" s="57">
        <v>0.998</v>
      </c>
      <c r="T102" s="57">
        <v>0.985</v>
      </c>
      <c r="U102" s="57">
        <v>0.9897</v>
      </c>
      <c r="V102" s="58">
        <f t="shared" si="14"/>
        <v>0.959284123926</v>
      </c>
      <c r="W102" s="59">
        <f t="shared" si="15"/>
        <v>23982.10309815</v>
      </c>
      <c r="X102" s="60">
        <f t="shared" si="16"/>
        <v>2080687.26479549</v>
      </c>
      <c r="Y102" s="37">
        <v>6</v>
      </c>
      <c r="Z102" s="71">
        <f>ROUND(($Z$4-H102)/365,2)</f>
        <v>4.78</v>
      </c>
      <c r="AA102" s="71">
        <f t="shared" si="17"/>
        <v>1.22</v>
      </c>
      <c r="AB102" s="71">
        <f t="shared" si="18"/>
        <v>20.33</v>
      </c>
      <c r="AC102" s="37">
        <v>1</v>
      </c>
      <c r="AD102" s="71">
        <f t="shared" si="19"/>
        <v>20.33</v>
      </c>
      <c r="AE102" s="71">
        <f>ROUND((AD102*$AE$3+AB102*$AE$4),1)</f>
        <v>20.3</v>
      </c>
      <c r="AF102" s="60">
        <f>X102*AE102/$AF$4</f>
        <v>422379.514753485</v>
      </c>
      <c r="AG102" s="37" t="s">
        <v>61</v>
      </c>
      <c r="AH102" s="37" t="s">
        <v>62</v>
      </c>
      <c r="AI102" s="50"/>
      <c r="AJ102" s="50"/>
    </row>
    <row r="103" s="16" customFormat="1" ht="16" customHeight="1" spans="1:36">
      <c r="A103" s="35">
        <v>97</v>
      </c>
      <c r="B103" s="40">
        <v>46</v>
      </c>
      <c r="C103" s="41" t="s">
        <v>211</v>
      </c>
      <c r="D103" s="42" t="s">
        <v>212</v>
      </c>
      <c r="E103" s="35">
        <v>21</v>
      </c>
      <c r="F103" s="35" t="s">
        <v>59</v>
      </c>
      <c r="G103" s="37"/>
      <c r="H103" s="38">
        <v>42147</v>
      </c>
      <c r="I103" s="48">
        <v>4800</v>
      </c>
      <c r="J103" s="48">
        <f t="shared" si="10"/>
        <v>100800</v>
      </c>
      <c r="K103" s="48"/>
      <c r="L103" s="48">
        <f t="shared" si="11"/>
        <v>96695.8396917408</v>
      </c>
      <c r="M103" s="48">
        <f t="shared" si="12"/>
        <v>20.3</v>
      </c>
      <c r="N103" s="48">
        <f t="shared" si="13"/>
        <v>19629.2554574234</v>
      </c>
      <c r="O103" s="49" t="s">
        <v>138</v>
      </c>
      <c r="P103" s="50"/>
      <c r="Q103" s="56">
        <v>1</v>
      </c>
      <c r="R103" s="57">
        <v>0.986</v>
      </c>
      <c r="S103" s="57">
        <v>0.998</v>
      </c>
      <c r="T103" s="57">
        <v>0.985</v>
      </c>
      <c r="U103" s="57">
        <v>0.9897</v>
      </c>
      <c r="V103" s="58">
        <f t="shared" si="14"/>
        <v>0.959284123926</v>
      </c>
      <c r="W103" s="59">
        <f t="shared" si="15"/>
        <v>4604.5637948448</v>
      </c>
      <c r="X103" s="60">
        <f t="shared" si="16"/>
        <v>96695.8396917408</v>
      </c>
      <c r="Y103" s="37">
        <v>6</v>
      </c>
      <c r="Z103" s="71">
        <f>ROUND(($Z$4-H103)/365,2)</f>
        <v>4.78</v>
      </c>
      <c r="AA103" s="71">
        <f t="shared" si="17"/>
        <v>1.22</v>
      </c>
      <c r="AB103" s="71">
        <f t="shared" si="18"/>
        <v>20.33</v>
      </c>
      <c r="AC103" s="37">
        <v>1</v>
      </c>
      <c r="AD103" s="71">
        <f t="shared" si="19"/>
        <v>20.33</v>
      </c>
      <c r="AE103" s="71">
        <f>ROUND((AD103*$AE$3+AB103*$AE$4),1)</f>
        <v>20.3</v>
      </c>
      <c r="AF103" s="60">
        <f>X103*AE103/$AF$4</f>
        <v>19629.2554574234</v>
      </c>
      <c r="AG103" s="37" t="s">
        <v>61</v>
      </c>
      <c r="AH103" s="37" t="s">
        <v>62</v>
      </c>
      <c r="AI103" s="50"/>
      <c r="AJ103" s="50"/>
    </row>
    <row r="104" s="16" customFormat="1" ht="16" customHeight="1" spans="1:36">
      <c r="A104" s="35">
        <v>98</v>
      </c>
      <c r="B104" s="40">
        <v>47</v>
      </c>
      <c r="C104" s="41" t="s">
        <v>213</v>
      </c>
      <c r="D104" s="42" t="s">
        <v>214</v>
      </c>
      <c r="E104" s="35">
        <v>9</v>
      </c>
      <c r="F104" s="35" t="s">
        <v>59</v>
      </c>
      <c r="G104" s="37"/>
      <c r="H104" s="38">
        <v>42147</v>
      </c>
      <c r="I104" s="48">
        <v>2300</v>
      </c>
      <c r="J104" s="48">
        <f t="shared" si="10"/>
        <v>20700</v>
      </c>
      <c r="K104" s="48"/>
      <c r="L104" s="48">
        <f t="shared" si="11"/>
        <v>19857.1813652682</v>
      </c>
      <c r="M104" s="48">
        <f t="shared" si="12"/>
        <v>20.3</v>
      </c>
      <c r="N104" s="48">
        <f t="shared" si="13"/>
        <v>4031.00781714945</v>
      </c>
      <c r="O104" s="49" t="s">
        <v>138</v>
      </c>
      <c r="P104" s="50"/>
      <c r="Q104" s="56">
        <v>1</v>
      </c>
      <c r="R104" s="57">
        <v>0.986</v>
      </c>
      <c r="S104" s="57">
        <v>0.998</v>
      </c>
      <c r="T104" s="57">
        <v>0.985</v>
      </c>
      <c r="U104" s="57">
        <v>0.9897</v>
      </c>
      <c r="V104" s="58">
        <f t="shared" si="14"/>
        <v>0.959284123926</v>
      </c>
      <c r="W104" s="59">
        <f t="shared" si="15"/>
        <v>2206.3534850298</v>
      </c>
      <c r="X104" s="60">
        <f t="shared" si="16"/>
        <v>19857.1813652682</v>
      </c>
      <c r="Y104" s="37">
        <v>6</v>
      </c>
      <c r="Z104" s="71">
        <f>ROUND(($Z$4-H104)/365,2)</f>
        <v>4.78</v>
      </c>
      <c r="AA104" s="71">
        <f t="shared" si="17"/>
        <v>1.22</v>
      </c>
      <c r="AB104" s="71">
        <f t="shared" si="18"/>
        <v>20.33</v>
      </c>
      <c r="AC104" s="37">
        <v>1</v>
      </c>
      <c r="AD104" s="71">
        <f t="shared" si="19"/>
        <v>20.33</v>
      </c>
      <c r="AE104" s="71">
        <f>ROUND((AD104*$AE$3+AB104*$AE$4),1)</f>
        <v>20.3</v>
      </c>
      <c r="AF104" s="60">
        <f>X104*AE104/$AF$4</f>
        <v>4031.00781714945</v>
      </c>
      <c r="AG104" s="37" t="s">
        <v>61</v>
      </c>
      <c r="AH104" s="37" t="s">
        <v>62</v>
      </c>
      <c r="AI104" s="50"/>
      <c r="AJ104" s="50"/>
    </row>
    <row r="105" s="16" customFormat="1" ht="16" customHeight="1" spans="1:36">
      <c r="A105" s="35">
        <v>99</v>
      </c>
      <c r="B105" s="40">
        <v>48</v>
      </c>
      <c r="C105" s="41" t="s">
        <v>215</v>
      </c>
      <c r="D105" s="42" t="s">
        <v>216</v>
      </c>
      <c r="E105" s="35">
        <v>1</v>
      </c>
      <c r="F105" s="35" t="s">
        <v>59</v>
      </c>
      <c r="G105" s="37"/>
      <c r="H105" s="38">
        <v>42147</v>
      </c>
      <c r="I105" s="48">
        <v>2300</v>
      </c>
      <c r="J105" s="48">
        <f t="shared" si="10"/>
        <v>2300</v>
      </c>
      <c r="K105" s="48"/>
      <c r="L105" s="48">
        <f t="shared" si="11"/>
        <v>2206.3534850298</v>
      </c>
      <c r="M105" s="48">
        <f t="shared" si="12"/>
        <v>20.3</v>
      </c>
      <c r="N105" s="48">
        <f t="shared" si="13"/>
        <v>447.889757461049</v>
      </c>
      <c r="O105" s="49" t="s">
        <v>138</v>
      </c>
      <c r="P105" s="50"/>
      <c r="Q105" s="56">
        <v>1</v>
      </c>
      <c r="R105" s="57">
        <v>0.986</v>
      </c>
      <c r="S105" s="57">
        <v>0.998</v>
      </c>
      <c r="T105" s="57">
        <v>0.985</v>
      </c>
      <c r="U105" s="57">
        <v>0.9897</v>
      </c>
      <c r="V105" s="58">
        <f t="shared" si="14"/>
        <v>0.959284123926</v>
      </c>
      <c r="W105" s="59">
        <f t="shared" si="15"/>
        <v>2206.3534850298</v>
      </c>
      <c r="X105" s="60">
        <f t="shared" si="16"/>
        <v>2206.3534850298</v>
      </c>
      <c r="Y105" s="37">
        <v>6</v>
      </c>
      <c r="Z105" s="71">
        <f>ROUND(($Z$4-H105)/365,2)</f>
        <v>4.78</v>
      </c>
      <c r="AA105" s="71">
        <f t="shared" si="17"/>
        <v>1.22</v>
      </c>
      <c r="AB105" s="71">
        <f t="shared" si="18"/>
        <v>20.33</v>
      </c>
      <c r="AC105" s="37">
        <v>1</v>
      </c>
      <c r="AD105" s="71">
        <f t="shared" si="19"/>
        <v>20.33</v>
      </c>
      <c r="AE105" s="71">
        <f>ROUND((AD105*$AE$3+AB105*$AE$4),1)</f>
        <v>20.3</v>
      </c>
      <c r="AF105" s="60">
        <f>X105*AE105/$AF$4</f>
        <v>447.889757461049</v>
      </c>
      <c r="AG105" s="37" t="s">
        <v>61</v>
      </c>
      <c r="AH105" s="37" t="s">
        <v>62</v>
      </c>
      <c r="AI105" s="50"/>
      <c r="AJ105" s="50"/>
    </row>
    <row r="106" s="16" customFormat="1" ht="16" customHeight="1" spans="1:36">
      <c r="A106" s="35">
        <v>100</v>
      </c>
      <c r="B106" s="40">
        <v>49</v>
      </c>
      <c r="C106" s="41" t="s">
        <v>217</v>
      </c>
      <c r="D106" s="42" t="s">
        <v>218</v>
      </c>
      <c r="E106" s="35">
        <v>1</v>
      </c>
      <c r="F106" s="35" t="s">
        <v>59</v>
      </c>
      <c r="G106" s="37"/>
      <c r="H106" s="38">
        <v>42147</v>
      </c>
      <c r="I106" s="48">
        <v>2300</v>
      </c>
      <c r="J106" s="48">
        <f t="shared" si="10"/>
        <v>2300</v>
      </c>
      <c r="K106" s="48"/>
      <c r="L106" s="48">
        <f t="shared" si="11"/>
        <v>2206.3534850298</v>
      </c>
      <c r="M106" s="48">
        <f t="shared" si="12"/>
        <v>20.3</v>
      </c>
      <c r="N106" s="48">
        <f t="shared" si="13"/>
        <v>447.889757461049</v>
      </c>
      <c r="O106" s="49" t="s">
        <v>138</v>
      </c>
      <c r="P106" s="50"/>
      <c r="Q106" s="56">
        <v>1</v>
      </c>
      <c r="R106" s="57">
        <v>0.986</v>
      </c>
      <c r="S106" s="57">
        <v>0.998</v>
      </c>
      <c r="T106" s="57">
        <v>0.985</v>
      </c>
      <c r="U106" s="57">
        <v>0.9897</v>
      </c>
      <c r="V106" s="58">
        <f t="shared" si="14"/>
        <v>0.959284123926</v>
      </c>
      <c r="W106" s="59">
        <f t="shared" si="15"/>
        <v>2206.3534850298</v>
      </c>
      <c r="X106" s="60">
        <f t="shared" si="16"/>
        <v>2206.3534850298</v>
      </c>
      <c r="Y106" s="37">
        <v>6</v>
      </c>
      <c r="Z106" s="71">
        <f>ROUND(($Z$4-H106)/365,2)</f>
        <v>4.78</v>
      </c>
      <c r="AA106" s="71">
        <f t="shared" si="17"/>
        <v>1.22</v>
      </c>
      <c r="AB106" s="71">
        <f t="shared" si="18"/>
        <v>20.33</v>
      </c>
      <c r="AC106" s="37">
        <v>1</v>
      </c>
      <c r="AD106" s="71">
        <f t="shared" si="19"/>
        <v>20.33</v>
      </c>
      <c r="AE106" s="71">
        <f>ROUND((AD106*$AE$3+AB106*$AE$4),1)</f>
        <v>20.3</v>
      </c>
      <c r="AF106" s="60">
        <f>X106*AE106/$AF$4</f>
        <v>447.889757461049</v>
      </c>
      <c r="AG106" s="37" t="s">
        <v>61</v>
      </c>
      <c r="AH106" s="37" t="s">
        <v>62</v>
      </c>
      <c r="AI106" s="50"/>
      <c r="AJ106" s="50"/>
    </row>
    <row r="107" s="16" customFormat="1" ht="16" customHeight="1" spans="1:36">
      <c r="A107" s="35">
        <v>101</v>
      </c>
      <c r="B107" s="40">
        <v>50</v>
      </c>
      <c r="C107" s="41" t="s">
        <v>219</v>
      </c>
      <c r="D107" s="42" t="s">
        <v>220</v>
      </c>
      <c r="E107" s="35">
        <v>2</v>
      </c>
      <c r="F107" s="35" t="s">
        <v>59</v>
      </c>
      <c r="G107" s="37"/>
      <c r="H107" s="38">
        <v>42147</v>
      </c>
      <c r="I107" s="48">
        <v>2300</v>
      </c>
      <c r="J107" s="48">
        <f t="shared" si="10"/>
        <v>4600</v>
      </c>
      <c r="K107" s="48"/>
      <c r="L107" s="48">
        <f t="shared" si="11"/>
        <v>4412.7069700596</v>
      </c>
      <c r="M107" s="48">
        <f t="shared" si="12"/>
        <v>20.3</v>
      </c>
      <c r="N107" s="48">
        <f t="shared" si="13"/>
        <v>895.779514922099</v>
      </c>
      <c r="O107" s="49" t="s">
        <v>138</v>
      </c>
      <c r="P107" s="50"/>
      <c r="Q107" s="56">
        <v>1</v>
      </c>
      <c r="R107" s="57">
        <v>0.986</v>
      </c>
      <c r="S107" s="57">
        <v>0.998</v>
      </c>
      <c r="T107" s="57">
        <v>0.985</v>
      </c>
      <c r="U107" s="57">
        <v>0.9897</v>
      </c>
      <c r="V107" s="58">
        <f t="shared" si="14"/>
        <v>0.959284123926</v>
      </c>
      <c r="W107" s="59">
        <f t="shared" si="15"/>
        <v>2206.3534850298</v>
      </c>
      <c r="X107" s="60">
        <f t="shared" si="16"/>
        <v>4412.7069700596</v>
      </c>
      <c r="Y107" s="37">
        <v>6</v>
      </c>
      <c r="Z107" s="71">
        <f>ROUND(($Z$4-H107)/365,2)</f>
        <v>4.78</v>
      </c>
      <c r="AA107" s="71">
        <f t="shared" si="17"/>
        <v>1.22</v>
      </c>
      <c r="AB107" s="71">
        <f t="shared" si="18"/>
        <v>20.33</v>
      </c>
      <c r="AC107" s="37">
        <v>1</v>
      </c>
      <c r="AD107" s="71">
        <f t="shared" si="19"/>
        <v>20.33</v>
      </c>
      <c r="AE107" s="71">
        <f>ROUND((AD107*$AE$3+AB107*$AE$4),1)</f>
        <v>20.3</v>
      </c>
      <c r="AF107" s="60">
        <f>X107*AE107/$AF$4</f>
        <v>895.779514922099</v>
      </c>
      <c r="AG107" s="37" t="s">
        <v>61</v>
      </c>
      <c r="AH107" s="37" t="s">
        <v>62</v>
      </c>
      <c r="AI107" s="50"/>
      <c r="AJ107" s="50"/>
    </row>
    <row r="108" s="16" customFormat="1" ht="16" customHeight="1" spans="1:36">
      <c r="A108" s="35">
        <v>102</v>
      </c>
      <c r="B108" s="40">
        <v>51</v>
      </c>
      <c r="C108" s="41" t="s">
        <v>221</v>
      </c>
      <c r="D108" s="42" t="s">
        <v>222</v>
      </c>
      <c r="E108" s="35">
        <v>6</v>
      </c>
      <c r="F108" s="35" t="s">
        <v>59</v>
      </c>
      <c r="G108" s="37"/>
      <c r="H108" s="38">
        <v>42147</v>
      </c>
      <c r="I108" s="48">
        <v>1200</v>
      </c>
      <c r="J108" s="48">
        <f t="shared" si="10"/>
        <v>7200</v>
      </c>
      <c r="K108" s="48"/>
      <c r="L108" s="48">
        <f t="shared" si="11"/>
        <v>6906.8456922672</v>
      </c>
      <c r="M108" s="48">
        <f t="shared" si="12"/>
        <v>20.3</v>
      </c>
      <c r="N108" s="48">
        <f t="shared" si="13"/>
        <v>1402.08967553024</v>
      </c>
      <c r="O108" s="49" t="s">
        <v>138</v>
      </c>
      <c r="P108" s="50"/>
      <c r="Q108" s="56">
        <v>1</v>
      </c>
      <c r="R108" s="57">
        <v>0.986</v>
      </c>
      <c r="S108" s="57">
        <v>0.998</v>
      </c>
      <c r="T108" s="57">
        <v>0.985</v>
      </c>
      <c r="U108" s="57">
        <v>0.9897</v>
      </c>
      <c r="V108" s="58">
        <f t="shared" si="14"/>
        <v>0.959284123926</v>
      </c>
      <c r="W108" s="59">
        <f t="shared" si="15"/>
        <v>1151.1409487112</v>
      </c>
      <c r="X108" s="60">
        <f t="shared" si="16"/>
        <v>6906.8456922672</v>
      </c>
      <c r="Y108" s="37">
        <v>6</v>
      </c>
      <c r="Z108" s="71">
        <f>ROUND(($Z$4-H108)/365,2)</f>
        <v>4.78</v>
      </c>
      <c r="AA108" s="71">
        <f t="shared" si="17"/>
        <v>1.22</v>
      </c>
      <c r="AB108" s="71">
        <f t="shared" si="18"/>
        <v>20.33</v>
      </c>
      <c r="AC108" s="37">
        <v>1</v>
      </c>
      <c r="AD108" s="71">
        <f t="shared" si="19"/>
        <v>20.33</v>
      </c>
      <c r="AE108" s="71">
        <f>ROUND((AD108*$AE$3+AB108*$AE$4),1)</f>
        <v>20.3</v>
      </c>
      <c r="AF108" s="60">
        <f>X108*AE108/$AF$4</f>
        <v>1402.08967553024</v>
      </c>
      <c r="AG108" s="37" t="s">
        <v>61</v>
      </c>
      <c r="AH108" s="37" t="s">
        <v>62</v>
      </c>
      <c r="AI108" s="50"/>
      <c r="AJ108" s="50"/>
    </row>
    <row r="109" s="16" customFormat="1" ht="16" customHeight="1" spans="1:36">
      <c r="A109" s="35">
        <v>103</v>
      </c>
      <c r="B109" s="40">
        <v>52</v>
      </c>
      <c r="C109" s="41" t="s">
        <v>223</v>
      </c>
      <c r="D109" s="42" t="s">
        <v>224</v>
      </c>
      <c r="E109" s="35">
        <v>2</v>
      </c>
      <c r="F109" s="35" t="s">
        <v>59</v>
      </c>
      <c r="G109" s="37"/>
      <c r="H109" s="38">
        <v>42147</v>
      </c>
      <c r="I109" s="48">
        <v>2300</v>
      </c>
      <c r="J109" s="48">
        <f t="shared" si="10"/>
        <v>4600</v>
      </c>
      <c r="K109" s="48"/>
      <c r="L109" s="48">
        <f t="shared" si="11"/>
        <v>4412.7069700596</v>
      </c>
      <c r="M109" s="48">
        <f t="shared" si="12"/>
        <v>20.3</v>
      </c>
      <c r="N109" s="48">
        <f t="shared" si="13"/>
        <v>895.779514922099</v>
      </c>
      <c r="O109" s="49" t="s">
        <v>138</v>
      </c>
      <c r="P109" s="50"/>
      <c r="Q109" s="56">
        <v>1</v>
      </c>
      <c r="R109" s="57">
        <v>0.986</v>
      </c>
      <c r="S109" s="57">
        <v>0.998</v>
      </c>
      <c r="T109" s="57">
        <v>0.985</v>
      </c>
      <c r="U109" s="57">
        <v>0.9897</v>
      </c>
      <c r="V109" s="58">
        <f t="shared" si="14"/>
        <v>0.959284123926</v>
      </c>
      <c r="W109" s="59">
        <f t="shared" si="15"/>
        <v>2206.3534850298</v>
      </c>
      <c r="X109" s="60">
        <f t="shared" si="16"/>
        <v>4412.7069700596</v>
      </c>
      <c r="Y109" s="37">
        <v>6</v>
      </c>
      <c r="Z109" s="71">
        <f>ROUND(($Z$4-H109)/365,2)</f>
        <v>4.78</v>
      </c>
      <c r="AA109" s="71">
        <f t="shared" si="17"/>
        <v>1.22</v>
      </c>
      <c r="AB109" s="71">
        <f t="shared" si="18"/>
        <v>20.33</v>
      </c>
      <c r="AC109" s="37">
        <v>1</v>
      </c>
      <c r="AD109" s="71">
        <f t="shared" si="19"/>
        <v>20.33</v>
      </c>
      <c r="AE109" s="71">
        <f>ROUND((AD109*$AE$3+AB109*$AE$4),1)</f>
        <v>20.3</v>
      </c>
      <c r="AF109" s="60">
        <f>X109*AE109/$AF$4</f>
        <v>895.779514922099</v>
      </c>
      <c r="AG109" s="37" t="s">
        <v>61</v>
      </c>
      <c r="AH109" s="37" t="s">
        <v>62</v>
      </c>
      <c r="AI109" s="50"/>
      <c r="AJ109" s="50"/>
    </row>
    <row r="110" s="16" customFormat="1" ht="16" customHeight="1" spans="1:36">
      <c r="A110" s="35">
        <v>104</v>
      </c>
      <c r="B110" s="40">
        <v>53</v>
      </c>
      <c r="C110" s="41" t="s">
        <v>225</v>
      </c>
      <c r="D110" s="42" t="s">
        <v>226</v>
      </c>
      <c r="E110" s="35">
        <v>1</v>
      </c>
      <c r="F110" s="35" t="s">
        <v>59</v>
      </c>
      <c r="G110" s="37"/>
      <c r="H110" s="38">
        <v>42147</v>
      </c>
      <c r="I110" s="48">
        <v>300</v>
      </c>
      <c r="J110" s="48">
        <f t="shared" si="10"/>
        <v>300</v>
      </c>
      <c r="K110" s="48"/>
      <c r="L110" s="48">
        <f t="shared" si="11"/>
        <v>287.7852371778</v>
      </c>
      <c r="M110" s="48">
        <f t="shared" si="12"/>
        <v>20.3</v>
      </c>
      <c r="N110" s="48">
        <f t="shared" si="13"/>
        <v>58.4204031470934</v>
      </c>
      <c r="O110" s="49" t="s">
        <v>138</v>
      </c>
      <c r="P110" s="50"/>
      <c r="Q110" s="56">
        <v>1</v>
      </c>
      <c r="R110" s="57">
        <v>0.986</v>
      </c>
      <c r="S110" s="57">
        <v>0.998</v>
      </c>
      <c r="T110" s="57">
        <v>0.985</v>
      </c>
      <c r="U110" s="57">
        <v>0.9897</v>
      </c>
      <c r="V110" s="58">
        <f t="shared" si="14"/>
        <v>0.959284123926</v>
      </c>
      <c r="W110" s="59">
        <f t="shared" si="15"/>
        <v>287.7852371778</v>
      </c>
      <c r="X110" s="60">
        <f t="shared" si="16"/>
        <v>287.7852371778</v>
      </c>
      <c r="Y110" s="37">
        <v>6</v>
      </c>
      <c r="Z110" s="71">
        <f>ROUND(($Z$4-H110)/365,2)</f>
        <v>4.78</v>
      </c>
      <c r="AA110" s="71">
        <f t="shared" si="17"/>
        <v>1.22</v>
      </c>
      <c r="AB110" s="71">
        <f t="shared" si="18"/>
        <v>20.33</v>
      </c>
      <c r="AC110" s="37">
        <v>1</v>
      </c>
      <c r="AD110" s="71">
        <f t="shared" si="19"/>
        <v>20.33</v>
      </c>
      <c r="AE110" s="71">
        <f>ROUND((AD110*$AE$3+AB110*$AE$4),1)</f>
        <v>20.3</v>
      </c>
      <c r="AF110" s="60">
        <f>X110*AE110/$AF$4</f>
        <v>58.4204031470934</v>
      </c>
      <c r="AG110" s="37" t="s">
        <v>61</v>
      </c>
      <c r="AH110" s="37" t="s">
        <v>62</v>
      </c>
      <c r="AI110" s="88"/>
      <c r="AJ110" s="88"/>
    </row>
    <row r="111" s="16" customFormat="1" ht="16" customHeight="1" spans="1:36">
      <c r="A111" s="35">
        <v>105</v>
      </c>
      <c r="B111" s="40">
        <v>54</v>
      </c>
      <c r="C111" s="41" t="s">
        <v>227</v>
      </c>
      <c r="D111" s="42" t="s">
        <v>228</v>
      </c>
      <c r="E111" s="35">
        <v>1</v>
      </c>
      <c r="F111" s="35" t="s">
        <v>84</v>
      </c>
      <c r="G111" s="37"/>
      <c r="H111" s="38">
        <v>42147</v>
      </c>
      <c r="I111" s="48">
        <v>800</v>
      </c>
      <c r="J111" s="48">
        <f t="shared" si="10"/>
        <v>800</v>
      </c>
      <c r="K111" s="48"/>
      <c r="L111" s="48">
        <f t="shared" si="11"/>
        <v>767.4272991408</v>
      </c>
      <c r="M111" s="48">
        <f t="shared" si="12"/>
        <v>20.3</v>
      </c>
      <c r="N111" s="48">
        <f t="shared" si="13"/>
        <v>155.787741725582</v>
      </c>
      <c r="O111" s="49" t="s">
        <v>138</v>
      </c>
      <c r="P111" s="50"/>
      <c r="Q111" s="56">
        <v>1</v>
      </c>
      <c r="R111" s="57">
        <v>0.986</v>
      </c>
      <c r="S111" s="57">
        <v>0.998</v>
      </c>
      <c r="T111" s="57">
        <v>0.985</v>
      </c>
      <c r="U111" s="57">
        <v>0.9897</v>
      </c>
      <c r="V111" s="58">
        <f t="shared" si="14"/>
        <v>0.959284123926</v>
      </c>
      <c r="W111" s="59">
        <f t="shared" si="15"/>
        <v>767.4272991408</v>
      </c>
      <c r="X111" s="60">
        <f t="shared" si="16"/>
        <v>767.4272991408</v>
      </c>
      <c r="Y111" s="37">
        <v>6</v>
      </c>
      <c r="Z111" s="71">
        <f>ROUND(($Z$4-H111)/365,2)</f>
        <v>4.78</v>
      </c>
      <c r="AA111" s="71">
        <f t="shared" si="17"/>
        <v>1.22</v>
      </c>
      <c r="AB111" s="71">
        <f t="shared" si="18"/>
        <v>20.33</v>
      </c>
      <c r="AC111" s="37">
        <v>1</v>
      </c>
      <c r="AD111" s="71">
        <f t="shared" si="19"/>
        <v>20.33</v>
      </c>
      <c r="AE111" s="71">
        <f>ROUND((AD111*$AE$3+AB111*$AE$4),1)</f>
        <v>20.3</v>
      </c>
      <c r="AF111" s="60">
        <f>X111*AE111/$AF$4</f>
        <v>155.787741725582</v>
      </c>
      <c r="AG111" s="37" t="s">
        <v>61</v>
      </c>
      <c r="AH111" s="37" t="s">
        <v>62</v>
      </c>
      <c r="AI111" s="50"/>
      <c r="AJ111" s="50"/>
    </row>
    <row r="112" s="16" customFormat="1" ht="16" customHeight="1" spans="1:36">
      <c r="A112" s="35">
        <v>106</v>
      </c>
      <c r="B112" s="40">
        <v>55</v>
      </c>
      <c r="C112" s="41" t="s">
        <v>229</v>
      </c>
      <c r="D112" s="42"/>
      <c r="E112" s="35">
        <v>14</v>
      </c>
      <c r="F112" s="35" t="s">
        <v>84</v>
      </c>
      <c r="G112" s="37"/>
      <c r="H112" s="38">
        <v>42147</v>
      </c>
      <c r="I112" s="48">
        <v>200</v>
      </c>
      <c r="J112" s="48">
        <f t="shared" si="10"/>
        <v>2800</v>
      </c>
      <c r="K112" s="48"/>
      <c r="L112" s="48">
        <f t="shared" si="11"/>
        <v>2685.9955469928</v>
      </c>
      <c r="M112" s="48">
        <f t="shared" si="12"/>
        <v>20.3</v>
      </c>
      <c r="N112" s="48">
        <f t="shared" si="13"/>
        <v>545.257096039539</v>
      </c>
      <c r="O112" s="49" t="s">
        <v>138</v>
      </c>
      <c r="P112" s="50"/>
      <c r="Q112" s="56">
        <v>1</v>
      </c>
      <c r="R112" s="57">
        <v>0.986</v>
      </c>
      <c r="S112" s="57">
        <v>0.998</v>
      </c>
      <c r="T112" s="57">
        <v>0.985</v>
      </c>
      <c r="U112" s="57">
        <v>0.9897</v>
      </c>
      <c r="V112" s="58">
        <f t="shared" si="14"/>
        <v>0.959284123926</v>
      </c>
      <c r="W112" s="59">
        <f t="shared" si="15"/>
        <v>191.8568247852</v>
      </c>
      <c r="X112" s="60">
        <f t="shared" si="16"/>
        <v>2685.9955469928</v>
      </c>
      <c r="Y112" s="37">
        <v>6</v>
      </c>
      <c r="Z112" s="71">
        <f>ROUND(($Z$4-H112)/365,2)</f>
        <v>4.78</v>
      </c>
      <c r="AA112" s="71">
        <f t="shared" si="17"/>
        <v>1.22</v>
      </c>
      <c r="AB112" s="71">
        <f t="shared" si="18"/>
        <v>20.33</v>
      </c>
      <c r="AC112" s="37">
        <v>1</v>
      </c>
      <c r="AD112" s="71">
        <f t="shared" si="19"/>
        <v>20.33</v>
      </c>
      <c r="AE112" s="71">
        <f>ROUND((AD112*$AE$3+AB112*$AE$4),1)</f>
        <v>20.3</v>
      </c>
      <c r="AF112" s="60">
        <f>X112*AE112/$AF$4</f>
        <v>545.257096039539</v>
      </c>
      <c r="AG112" s="37" t="s">
        <v>61</v>
      </c>
      <c r="AH112" s="37" t="s">
        <v>62</v>
      </c>
      <c r="AI112" s="50"/>
      <c r="AJ112" s="50"/>
    </row>
    <row r="113" s="16" customFormat="1" ht="16" customHeight="1" spans="1:36">
      <c r="A113" s="35">
        <v>107</v>
      </c>
      <c r="B113" s="40">
        <v>56</v>
      </c>
      <c r="C113" s="41" t="s">
        <v>230</v>
      </c>
      <c r="D113" s="42" t="s">
        <v>231</v>
      </c>
      <c r="E113" s="35">
        <v>10</v>
      </c>
      <c r="F113" s="35" t="s">
        <v>84</v>
      </c>
      <c r="G113" s="37"/>
      <c r="H113" s="38">
        <v>42147</v>
      </c>
      <c r="I113" s="48">
        <v>700</v>
      </c>
      <c r="J113" s="48">
        <f t="shared" si="10"/>
        <v>7000</v>
      </c>
      <c r="K113" s="48"/>
      <c r="L113" s="48">
        <f t="shared" si="11"/>
        <v>6714.988867482</v>
      </c>
      <c r="M113" s="48">
        <f t="shared" si="12"/>
        <v>20.3</v>
      </c>
      <c r="N113" s="48">
        <f t="shared" si="13"/>
        <v>1363.14274009885</v>
      </c>
      <c r="O113" s="49" t="s">
        <v>138</v>
      </c>
      <c r="P113" s="50"/>
      <c r="Q113" s="56">
        <v>1</v>
      </c>
      <c r="R113" s="57">
        <v>0.986</v>
      </c>
      <c r="S113" s="57">
        <v>0.998</v>
      </c>
      <c r="T113" s="57">
        <v>0.985</v>
      </c>
      <c r="U113" s="57">
        <v>0.9897</v>
      </c>
      <c r="V113" s="58">
        <f t="shared" si="14"/>
        <v>0.959284123926</v>
      </c>
      <c r="W113" s="59">
        <f t="shared" si="15"/>
        <v>671.4988867482</v>
      </c>
      <c r="X113" s="60">
        <f t="shared" si="16"/>
        <v>6714.988867482</v>
      </c>
      <c r="Y113" s="37">
        <v>6</v>
      </c>
      <c r="Z113" s="71">
        <f>ROUND(($Z$4-H113)/365,2)</f>
        <v>4.78</v>
      </c>
      <c r="AA113" s="71">
        <f t="shared" si="17"/>
        <v>1.22</v>
      </c>
      <c r="AB113" s="71">
        <f t="shared" si="18"/>
        <v>20.33</v>
      </c>
      <c r="AC113" s="37">
        <v>1</v>
      </c>
      <c r="AD113" s="71">
        <f t="shared" si="19"/>
        <v>20.33</v>
      </c>
      <c r="AE113" s="71">
        <f>ROUND((AD113*$AE$3+AB113*$AE$4),1)</f>
        <v>20.3</v>
      </c>
      <c r="AF113" s="60">
        <f>X113*AE113/$AF$4</f>
        <v>1363.14274009885</v>
      </c>
      <c r="AG113" s="37" t="s">
        <v>61</v>
      </c>
      <c r="AH113" s="37" t="s">
        <v>62</v>
      </c>
      <c r="AI113" s="50"/>
      <c r="AJ113" s="50"/>
    </row>
    <row r="114" s="16" customFormat="1" ht="16" customHeight="1" spans="1:36">
      <c r="A114" s="35">
        <v>108</v>
      </c>
      <c r="B114" s="40">
        <v>57</v>
      </c>
      <c r="C114" s="41" t="s">
        <v>230</v>
      </c>
      <c r="D114" s="42" t="s">
        <v>232</v>
      </c>
      <c r="E114" s="35">
        <v>1</v>
      </c>
      <c r="F114" s="35" t="s">
        <v>84</v>
      </c>
      <c r="G114" s="37"/>
      <c r="H114" s="38">
        <v>42147</v>
      </c>
      <c r="I114" s="48">
        <v>800</v>
      </c>
      <c r="J114" s="48">
        <f t="shared" si="10"/>
        <v>800</v>
      </c>
      <c r="K114" s="48"/>
      <c r="L114" s="48">
        <f t="shared" si="11"/>
        <v>767.4272991408</v>
      </c>
      <c r="M114" s="48">
        <f t="shared" si="12"/>
        <v>20.3</v>
      </c>
      <c r="N114" s="48">
        <f t="shared" si="13"/>
        <v>155.787741725582</v>
      </c>
      <c r="O114" s="49" t="s">
        <v>138</v>
      </c>
      <c r="P114" s="50"/>
      <c r="Q114" s="56">
        <v>1</v>
      </c>
      <c r="R114" s="57">
        <v>0.986</v>
      </c>
      <c r="S114" s="57">
        <v>0.998</v>
      </c>
      <c r="T114" s="57">
        <v>0.985</v>
      </c>
      <c r="U114" s="57">
        <v>0.9897</v>
      </c>
      <c r="V114" s="58">
        <f t="shared" si="14"/>
        <v>0.959284123926</v>
      </c>
      <c r="W114" s="59">
        <f t="shared" si="15"/>
        <v>767.4272991408</v>
      </c>
      <c r="X114" s="60">
        <f t="shared" si="16"/>
        <v>767.4272991408</v>
      </c>
      <c r="Y114" s="37">
        <v>6</v>
      </c>
      <c r="Z114" s="71">
        <f>ROUND(($Z$4-H114)/365,2)</f>
        <v>4.78</v>
      </c>
      <c r="AA114" s="71">
        <f t="shared" si="17"/>
        <v>1.22</v>
      </c>
      <c r="AB114" s="71">
        <f t="shared" si="18"/>
        <v>20.33</v>
      </c>
      <c r="AC114" s="37">
        <v>1</v>
      </c>
      <c r="AD114" s="71">
        <f t="shared" si="19"/>
        <v>20.33</v>
      </c>
      <c r="AE114" s="71">
        <f>ROUND((AD114*$AE$3+AB114*$AE$4),1)</f>
        <v>20.3</v>
      </c>
      <c r="AF114" s="60">
        <f>X114*AE114/$AF$4</f>
        <v>155.787741725582</v>
      </c>
      <c r="AG114" s="37" t="s">
        <v>61</v>
      </c>
      <c r="AH114" s="37" t="s">
        <v>62</v>
      </c>
      <c r="AI114" s="50"/>
      <c r="AJ114" s="50"/>
    </row>
    <row r="115" s="16" customFormat="1" ht="16" customHeight="1" spans="1:36">
      <c r="A115" s="35">
        <v>109</v>
      </c>
      <c r="B115" s="40">
        <v>58</v>
      </c>
      <c r="C115" s="41" t="s">
        <v>233</v>
      </c>
      <c r="D115" s="42"/>
      <c r="E115" s="35">
        <v>18</v>
      </c>
      <c r="F115" s="35" t="s">
        <v>84</v>
      </c>
      <c r="G115" s="37"/>
      <c r="H115" s="38">
        <v>42147</v>
      </c>
      <c r="I115" s="48">
        <v>25000</v>
      </c>
      <c r="J115" s="48">
        <f t="shared" si="10"/>
        <v>450000</v>
      </c>
      <c r="K115" s="48"/>
      <c r="L115" s="48">
        <f t="shared" si="11"/>
        <v>431677.8557667</v>
      </c>
      <c r="M115" s="48">
        <f t="shared" si="12"/>
        <v>20.3</v>
      </c>
      <c r="N115" s="48">
        <f t="shared" si="13"/>
        <v>87630.6047206401</v>
      </c>
      <c r="O115" s="49" t="s">
        <v>138</v>
      </c>
      <c r="P115" s="50"/>
      <c r="Q115" s="56">
        <v>1</v>
      </c>
      <c r="R115" s="57">
        <v>0.986</v>
      </c>
      <c r="S115" s="57">
        <v>0.998</v>
      </c>
      <c r="T115" s="57">
        <v>0.985</v>
      </c>
      <c r="U115" s="57">
        <v>0.9897</v>
      </c>
      <c r="V115" s="58">
        <f t="shared" si="14"/>
        <v>0.959284123926</v>
      </c>
      <c r="W115" s="59">
        <f t="shared" si="15"/>
        <v>23982.10309815</v>
      </c>
      <c r="X115" s="60">
        <f t="shared" si="16"/>
        <v>431677.8557667</v>
      </c>
      <c r="Y115" s="37">
        <v>6</v>
      </c>
      <c r="Z115" s="71">
        <f>ROUND(($Z$4-H115)/365,2)</f>
        <v>4.78</v>
      </c>
      <c r="AA115" s="71">
        <f t="shared" si="17"/>
        <v>1.22</v>
      </c>
      <c r="AB115" s="71">
        <f t="shared" si="18"/>
        <v>20.33</v>
      </c>
      <c r="AC115" s="37">
        <v>1</v>
      </c>
      <c r="AD115" s="71">
        <f t="shared" si="19"/>
        <v>20.33</v>
      </c>
      <c r="AE115" s="71">
        <f>ROUND((AD115*$AE$3+AB115*$AE$4),1)</f>
        <v>20.3</v>
      </c>
      <c r="AF115" s="60">
        <f>X115*AE115/$AF$4</f>
        <v>87630.6047206401</v>
      </c>
      <c r="AG115" s="37" t="s">
        <v>61</v>
      </c>
      <c r="AH115" s="37" t="s">
        <v>62</v>
      </c>
      <c r="AI115" s="50"/>
      <c r="AJ115" s="50"/>
    </row>
    <row r="116" s="16" customFormat="1" ht="16" customHeight="1" spans="1:36">
      <c r="A116" s="35">
        <v>110</v>
      </c>
      <c r="B116" s="40">
        <v>59</v>
      </c>
      <c r="C116" s="41" t="s">
        <v>234</v>
      </c>
      <c r="D116" s="42" t="s">
        <v>235</v>
      </c>
      <c r="E116" s="35">
        <v>1</v>
      </c>
      <c r="F116" s="35" t="s">
        <v>59</v>
      </c>
      <c r="G116" s="37"/>
      <c r="H116" s="38">
        <v>42147</v>
      </c>
      <c r="I116" s="48">
        <v>3000</v>
      </c>
      <c r="J116" s="48">
        <f t="shared" si="10"/>
        <v>3000</v>
      </c>
      <c r="K116" s="48"/>
      <c r="L116" s="48">
        <f t="shared" si="11"/>
        <v>2877.852371778</v>
      </c>
      <c r="M116" s="48">
        <f t="shared" si="12"/>
        <v>20.3</v>
      </c>
      <c r="N116" s="48">
        <f t="shared" si="13"/>
        <v>584.204031470934</v>
      </c>
      <c r="O116" s="49" t="s">
        <v>138</v>
      </c>
      <c r="P116" s="50"/>
      <c r="Q116" s="56">
        <v>1</v>
      </c>
      <c r="R116" s="57">
        <v>0.986</v>
      </c>
      <c r="S116" s="57">
        <v>0.998</v>
      </c>
      <c r="T116" s="57">
        <v>0.985</v>
      </c>
      <c r="U116" s="57">
        <v>0.9897</v>
      </c>
      <c r="V116" s="58">
        <f t="shared" si="14"/>
        <v>0.959284123926</v>
      </c>
      <c r="W116" s="59">
        <f t="shared" si="15"/>
        <v>2877.852371778</v>
      </c>
      <c r="X116" s="60">
        <f t="shared" si="16"/>
        <v>2877.852371778</v>
      </c>
      <c r="Y116" s="37">
        <v>6</v>
      </c>
      <c r="Z116" s="71">
        <f>ROUND(($Z$4-H116)/365,2)</f>
        <v>4.78</v>
      </c>
      <c r="AA116" s="71">
        <f t="shared" si="17"/>
        <v>1.22</v>
      </c>
      <c r="AB116" s="71">
        <f t="shared" si="18"/>
        <v>20.33</v>
      </c>
      <c r="AC116" s="37">
        <v>1</v>
      </c>
      <c r="AD116" s="71">
        <f t="shared" si="19"/>
        <v>20.33</v>
      </c>
      <c r="AE116" s="71">
        <f>ROUND((AD116*$AE$3+AB116*$AE$4),1)</f>
        <v>20.3</v>
      </c>
      <c r="AF116" s="60">
        <f>X116*AE116/$AF$4</f>
        <v>584.204031470934</v>
      </c>
      <c r="AG116" s="37" t="s">
        <v>61</v>
      </c>
      <c r="AH116" s="37" t="s">
        <v>62</v>
      </c>
      <c r="AI116" s="50"/>
      <c r="AJ116" s="50"/>
    </row>
    <row r="117" s="16" customFormat="1" ht="16" customHeight="1" spans="1:36">
      <c r="A117" s="35">
        <v>111</v>
      </c>
      <c r="B117" s="40">
        <v>60</v>
      </c>
      <c r="C117" s="41" t="s">
        <v>236</v>
      </c>
      <c r="D117" s="42"/>
      <c r="E117" s="35">
        <v>54</v>
      </c>
      <c r="F117" s="35" t="s">
        <v>237</v>
      </c>
      <c r="G117" s="37"/>
      <c r="H117" s="38">
        <v>42147</v>
      </c>
      <c r="I117" s="48">
        <v>88.47</v>
      </c>
      <c r="J117" s="48">
        <f t="shared" si="10"/>
        <v>4777.38</v>
      </c>
      <c r="K117" s="48"/>
      <c r="L117" s="48">
        <f t="shared" si="11"/>
        <v>4582.86478796159</v>
      </c>
      <c r="M117" s="48">
        <f t="shared" si="12"/>
        <v>52.2</v>
      </c>
      <c r="N117" s="48">
        <f t="shared" si="13"/>
        <v>2392.25541931595</v>
      </c>
      <c r="O117" s="49" t="s">
        <v>138</v>
      </c>
      <c r="P117" s="50"/>
      <c r="Q117" s="56">
        <v>1</v>
      </c>
      <c r="R117" s="57">
        <v>0.986</v>
      </c>
      <c r="S117" s="57">
        <v>0.998</v>
      </c>
      <c r="T117" s="57">
        <v>0.985</v>
      </c>
      <c r="U117" s="57">
        <v>0.9897</v>
      </c>
      <c r="V117" s="58">
        <f t="shared" si="14"/>
        <v>0.959284123926</v>
      </c>
      <c r="W117" s="59">
        <f t="shared" si="15"/>
        <v>84.8678664437332</v>
      </c>
      <c r="X117" s="60">
        <f t="shared" si="16"/>
        <v>4582.86478796159</v>
      </c>
      <c r="Y117" s="37">
        <v>10</v>
      </c>
      <c r="Z117" s="71">
        <f>ROUND(($Z$4-H117)/365,2)</f>
        <v>4.78</v>
      </c>
      <c r="AA117" s="71">
        <f t="shared" si="17"/>
        <v>5.22</v>
      </c>
      <c r="AB117" s="71">
        <f t="shared" si="18"/>
        <v>52.2</v>
      </c>
      <c r="AC117" s="37">
        <v>1</v>
      </c>
      <c r="AD117" s="71">
        <f t="shared" si="19"/>
        <v>52.2</v>
      </c>
      <c r="AE117" s="71">
        <f>ROUND((AD117*$AE$3+AB117*$AE$4),1)</f>
        <v>52.2</v>
      </c>
      <c r="AF117" s="60">
        <f>X117*AE117/$AF$4</f>
        <v>2392.25541931595</v>
      </c>
      <c r="AG117" s="37" t="s">
        <v>61</v>
      </c>
      <c r="AH117" s="37" t="s">
        <v>62</v>
      </c>
      <c r="AI117" s="50"/>
      <c r="AJ117" s="50"/>
    </row>
    <row r="118" s="16" customFormat="1" ht="16" customHeight="1" spans="1:36">
      <c r="A118" s="35">
        <v>112</v>
      </c>
      <c r="B118" s="40">
        <v>61</v>
      </c>
      <c r="C118" s="41" t="s">
        <v>238</v>
      </c>
      <c r="D118" s="42"/>
      <c r="E118" s="35">
        <v>1</v>
      </c>
      <c r="F118" s="35" t="s">
        <v>84</v>
      </c>
      <c r="G118" s="37"/>
      <c r="H118" s="38">
        <v>42147</v>
      </c>
      <c r="I118" s="48">
        <v>300</v>
      </c>
      <c r="J118" s="48">
        <f t="shared" si="10"/>
        <v>300</v>
      </c>
      <c r="K118" s="48"/>
      <c r="L118" s="48">
        <f t="shared" si="11"/>
        <v>287.7852371778</v>
      </c>
      <c r="M118" s="48">
        <f t="shared" si="12"/>
        <v>20.3</v>
      </c>
      <c r="N118" s="48">
        <f t="shared" si="13"/>
        <v>58.4204031470934</v>
      </c>
      <c r="O118" s="49" t="s">
        <v>138</v>
      </c>
      <c r="P118" s="50"/>
      <c r="Q118" s="56">
        <v>1</v>
      </c>
      <c r="R118" s="57">
        <v>0.986</v>
      </c>
      <c r="S118" s="57">
        <v>0.998</v>
      </c>
      <c r="T118" s="57">
        <v>0.985</v>
      </c>
      <c r="U118" s="57">
        <v>0.9897</v>
      </c>
      <c r="V118" s="58">
        <f t="shared" si="14"/>
        <v>0.959284123926</v>
      </c>
      <c r="W118" s="59">
        <f t="shared" si="15"/>
        <v>287.7852371778</v>
      </c>
      <c r="X118" s="60">
        <f t="shared" si="16"/>
        <v>287.7852371778</v>
      </c>
      <c r="Y118" s="37">
        <v>6</v>
      </c>
      <c r="Z118" s="71">
        <f>ROUND(($Z$4-H118)/365,2)</f>
        <v>4.78</v>
      </c>
      <c r="AA118" s="71">
        <f t="shared" si="17"/>
        <v>1.22</v>
      </c>
      <c r="AB118" s="71">
        <f t="shared" si="18"/>
        <v>20.33</v>
      </c>
      <c r="AC118" s="37">
        <v>1</v>
      </c>
      <c r="AD118" s="71">
        <f t="shared" si="19"/>
        <v>20.33</v>
      </c>
      <c r="AE118" s="71">
        <f>ROUND((AD118*$AE$3+AB118*$AE$4),1)</f>
        <v>20.3</v>
      </c>
      <c r="AF118" s="60">
        <f>X118*AE118/$AF$4</f>
        <v>58.4204031470934</v>
      </c>
      <c r="AG118" s="37" t="s">
        <v>61</v>
      </c>
      <c r="AH118" s="37" t="s">
        <v>62</v>
      </c>
      <c r="AI118" s="50"/>
      <c r="AJ118" s="50"/>
    </row>
    <row r="119" s="16" customFormat="1" ht="16" customHeight="1" spans="1:36">
      <c r="A119" s="35">
        <v>113</v>
      </c>
      <c r="B119" s="40">
        <v>62</v>
      </c>
      <c r="C119" s="41" t="s">
        <v>225</v>
      </c>
      <c r="D119" s="42" t="s">
        <v>239</v>
      </c>
      <c r="E119" s="35">
        <v>1</v>
      </c>
      <c r="F119" s="35" t="s">
        <v>84</v>
      </c>
      <c r="G119" s="37"/>
      <c r="H119" s="38">
        <v>42147</v>
      </c>
      <c r="I119" s="48">
        <v>500</v>
      </c>
      <c r="J119" s="48">
        <f t="shared" si="10"/>
        <v>500</v>
      </c>
      <c r="K119" s="48"/>
      <c r="L119" s="48">
        <f t="shared" si="11"/>
        <v>479.642061963</v>
      </c>
      <c r="M119" s="48">
        <f t="shared" si="12"/>
        <v>20.3</v>
      </c>
      <c r="N119" s="48">
        <f t="shared" si="13"/>
        <v>97.367338578489</v>
      </c>
      <c r="O119" s="49" t="s">
        <v>138</v>
      </c>
      <c r="P119" s="50"/>
      <c r="Q119" s="56">
        <v>1</v>
      </c>
      <c r="R119" s="57">
        <v>0.986</v>
      </c>
      <c r="S119" s="57">
        <v>0.998</v>
      </c>
      <c r="T119" s="57">
        <v>0.985</v>
      </c>
      <c r="U119" s="57">
        <v>0.9897</v>
      </c>
      <c r="V119" s="58">
        <f t="shared" si="14"/>
        <v>0.959284123926</v>
      </c>
      <c r="W119" s="59">
        <f t="shared" si="15"/>
        <v>479.642061963</v>
      </c>
      <c r="X119" s="60">
        <f t="shared" si="16"/>
        <v>479.642061963</v>
      </c>
      <c r="Y119" s="37">
        <v>6</v>
      </c>
      <c r="Z119" s="71">
        <f>ROUND(($Z$4-H119)/365,2)</f>
        <v>4.78</v>
      </c>
      <c r="AA119" s="71">
        <f t="shared" si="17"/>
        <v>1.22</v>
      </c>
      <c r="AB119" s="71">
        <f t="shared" si="18"/>
        <v>20.33</v>
      </c>
      <c r="AC119" s="37">
        <v>1</v>
      </c>
      <c r="AD119" s="71">
        <f t="shared" si="19"/>
        <v>20.33</v>
      </c>
      <c r="AE119" s="71">
        <f>ROUND((AD119*$AE$3+AB119*$AE$4),1)</f>
        <v>20.3</v>
      </c>
      <c r="AF119" s="60">
        <f>X119*AE119/$AF$4</f>
        <v>97.367338578489</v>
      </c>
      <c r="AG119" s="37" t="s">
        <v>61</v>
      </c>
      <c r="AH119" s="37" t="s">
        <v>62</v>
      </c>
      <c r="AI119" s="50"/>
      <c r="AJ119" s="50"/>
    </row>
    <row r="120" s="16" customFormat="1" ht="16" customHeight="1" spans="1:36">
      <c r="A120" s="35">
        <v>114</v>
      </c>
      <c r="B120" s="40">
        <v>63</v>
      </c>
      <c r="C120" s="41" t="s">
        <v>240</v>
      </c>
      <c r="D120" s="42" t="s">
        <v>241</v>
      </c>
      <c r="E120" s="35">
        <v>1</v>
      </c>
      <c r="F120" s="35" t="s">
        <v>84</v>
      </c>
      <c r="G120" s="37"/>
      <c r="H120" s="38">
        <v>42147</v>
      </c>
      <c r="I120" s="48">
        <v>120</v>
      </c>
      <c r="J120" s="48">
        <f t="shared" si="10"/>
        <v>120</v>
      </c>
      <c r="K120" s="48"/>
      <c r="L120" s="48">
        <f t="shared" si="11"/>
        <v>115.11409487112</v>
      </c>
      <c r="M120" s="48">
        <f t="shared" si="12"/>
        <v>20.3</v>
      </c>
      <c r="N120" s="48">
        <f t="shared" si="13"/>
        <v>23.3681612588374</v>
      </c>
      <c r="O120" s="49" t="s">
        <v>138</v>
      </c>
      <c r="P120" s="50"/>
      <c r="Q120" s="56">
        <v>1</v>
      </c>
      <c r="R120" s="57">
        <v>0.986</v>
      </c>
      <c r="S120" s="57">
        <v>0.998</v>
      </c>
      <c r="T120" s="57">
        <v>0.985</v>
      </c>
      <c r="U120" s="57">
        <v>0.9897</v>
      </c>
      <c r="V120" s="58">
        <f t="shared" si="14"/>
        <v>0.959284123926</v>
      </c>
      <c r="W120" s="59">
        <f t="shared" si="15"/>
        <v>115.11409487112</v>
      </c>
      <c r="X120" s="60">
        <f t="shared" si="16"/>
        <v>115.11409487112</v>
      </c>
      <c r="Y120" s="37">
        <v>6</v>
      </c>
      <c r="Z120" s="71">
        <f>ROUND(($Z$4-H120)/365,2)</f>
        <v>4.78</v>
      </c>
      <c r="AA120" s="71">
        <f t="shared" si="17"/>
        <v>1.22</v>
      </c>
      <c r="AB120" s="71">
        <f t="shared" si="18"/>
        <v>20.33</v>
      </c>
      <c r="AC120" s="37">
        <v>1</v>
      </c>
      <c r="AD120" s="71">
        <f t="shared" si="19"/>
        <v>20.33</v>
      </c>
      <c r="AE120" s="71">
        <f>ROUND((AD120*$AE$3+AB120*$AE$4),1)</f>
        <v>20.3</v>
      </c>
      <c r="AF120" s="60">
        <f>X120*AE120/$AF$4</f>
        <v>23.3681612588374</v>
      </c>
      <c r="AG120" s="37" t="s">
        <v>61</v>
      </c>
      <c r="AH120" s="37" t="s">
        <v>62</v>
      </c>
      <c r="AI120" s="50"/>
      <c r="AJ120" s="50"/>
    </row>
    <row r="121" s="16" customFormat="1" ht="16" customHeight="1" spans="1:36">
      <c r="A121" s="35">
        <v>115</v>
      </c>
      <c r="B121" s="40">
        <v>64</v>
      </c>
      <c r="C121" s="41" t="s">
        <v>242</v>
      </c>
      <c r="D121" s="42" t="s">
        <v>243</v>
      </c>
      <c r="E121" s="35">
        <v>1</v>
      </c>
      <c r="F121" s="35" t="s">
        <v>84</v>
      </c>
      <c r="G121" s="37"/>
      <c r="H121" s="38">
        <v>42147</v>
      </c>
      <c r="I121" s="48">
        <v>200</v>
      </c>
      <c r="J121" s="48">
        <f t="shared" si="10"/>
        <v>200</v>
      </c>
      <c r="K121" s="48"/>
      <c r="L121" s="48">
        <f t="shared" si="11"/>
        <v>191.8568247852</v>
      </c>
      <c r="M121" s="48">
        <f t="shared" si="12"/>
        <v>20.3</v>
      </c>
      <c r="N121" s="48">
        <f t="shared" si="13"/>
        <v>38.9469354313956</v>
      </c>
      <c r="O121" s="49" t="s">
        <v>138</v>
      </c>
      <c r="P121" s="50"/>
      <c r="Q121" s="56">
        <v>1</v>
      </c>
      <c r="R121" s="57">
        <v>0.986</v>
      </c>
      <c r="S121" s="57">
        <v>0.998</v>
      </c>
      <c r="T121" s="57">
        <v>0.985</v>
      </c>
      <c r="U121" s="57">
        <v>0.9897</v>
      </c>
      <c r="V121" s="58">
        <f t="shared" si="14"/>
        <v>0.959284123926</v>
      </c>
      <c r="W121" s="59">
        <f t="shared" si="15"/>
        <v>191.8568247852</v>
      </c>
      <c r="X121" s="60">
        <f t="shared" si="16"/>
        <v>191.8568247852</v>
      </c>
      <c r="Y121" s="37">
        <v>6</v>
      </c>
      <c r="Z121" s="71">
        <f>ROUND(($Z$4-H121)/365,2)</f>
        <v>4.78</v>
      </c>
      <c r="AA121" s="71">
        <f t="shared" si="17"/>
        <v>1.22</v>
      </c>
      <c r="AB121" s="71">
        <f t="shared" si="18"/>
        <v>20.33</v>
      </c>
      <c r="AC121" s="37">
        <v>1</v>
      </c>
      <c r="AD121" s="71">
        <f t="shared" si="19"/>
        <v>20.33</v>
      </c>
      <c r="AE121" s="71">
        <f>ROUND((AD121*$AE$3+AB121*$AE$4),1)</f>
        <v>20.3</v>
      </c>
      <c r="AF121" s="60">
        <f>X121*AE121/$AF$4</f>
        <v>38.9469354313956</v>
      </c>
      <c r="AG121" s="37" t="s">
        <v>61</v>
      </c>
      <c r="AH121" s="37" t="s">
        <v>62</v>
      </c>
      <c r="AI121" s="50"/>
      <c r="AJ121" s="50"/>
    </row>
    <row r="122" s="16" customFormat="1" ht="16" customHeight="1" spans="1:36">
      <c r="A122" s="35">
        <v>116</v>
      </c>
      <c r="B122" s="40">
        <v>65</v>
      </c>
      <c r="C122" s="41" t="s">
        <v>244</v>
      </c>
      <c r="D122" s="42"/>
      <c r="E122" s="35">
        <v>1</v>
      </c>
      <c r="F122" s="35" t="s">
        <v>245</v>
      </c>
      <c r="G122" s="37"/>
      <c r="H122" s="38">
        <v>42147</v>
      </c>
      <c r="I122" s="48">
        <v>5000</v>
      </c>
      <c r="J122" s="48">
        <f t="shared" si="10"/>
        <v>5000</v>
      </c>
      <c r="K122" s="48"/>
      <c r="L122" s="48">
        <f t="shared" si="11"/>
        <v>4796.42061963</v>
      </c>
      <c r="M122" s="48">
        <f t="shared" si="12"/>
        <v>52.2</v>
      </c>
      <c r="N122" s="48">
        <f t="shared" si="13"/>
        <v>2503.73156344686</v>
      </c>
      <c r="O122" s="49" t="s">
        <v>138</v>
      </c>
      <c r="P122" s="50"/>
      <c r="Q122" s="56">
        <v>1</v>
      </c>
      <c r="R122" s="57">
        <v>0.986</v>
      </c>
      <c r="S122" s="57">
        <v>0.998</v>
      </c>
      <c r="T122" s="57">
        <v>0.985</v>
      </c>
      <c r="U122" s="57">
        <v>0.9897</v>
      </c>
      <c r="V122" s="58">
        <f t="shared" si="14"/>
        <v>0.959284123926</v>
      </c>
      <c r="W122" s="59">
        <f t="shared" si="15"/>
        <v>4796.42061963</v>
      </c>
      <c r="X122" s="60">
        <f t="shared" si="16"/>
        <v>4796.42061963</v>
      </c>
      <c r="Y122" s="37">
        <v>10</v>
      </c>
      <c r="Z122" s="71">
        <f>ROUND(($Z$4-H122)/365,2)</f>
        <v>4.78</v>
      </c>
      <c r="AA122" s="71">
        <f t="shared" si="17"/>
        <v>5.22</v>
      </c>
      <c r="AB122" s="71">
        <f t="shared" si="18"/>
        <v>52.2</v>
      </c>
      <c r="AC122" s="37">
        <v>1</v>
      </c>
      <c r="AD122" s="71">
        <f t="shared" si="19"/>
        <v>52.2</v>
      </c>
      <c r="AE122" s="71">
        <f>ROUND((AD122*$AE$3+AB122*$AE$4),1)</f>
        <v>52.2</v>
      </c>
      <c r="AF122" s="60">
        <f>X122*AE122/$AF$4</f>
        <v>2503.73156344686</v>
      </c>
      <c r="AG122" s="37" t="s">
        <v>61</v>
      </c>
      <c r="AH122" s="37" t="s">
        <v>62</v>
      </c>
      <c r="AI122" s="50"/>
      <c r="AJ122" s="50"/>
    </row>
    <row r="123" s="17" customFormat="1" ht="20" customHeight="1" spans="1:36">
      <c r="A123" s="75" t="s">
        <v>246</v>
      </c>
      <c r="B123" s="76"/>
      <c r="C123" s="77"/>
      <c r="D123" s="77"/>
      <c r="E123" s="78" t="s">
        <v>247</v>
      </c>
      <c r="F123" s="75"/>
      <c r="G123" s="79"/>
      <c r="H123" s="76"/>
      <c r="I123" s="81"/>
      <c r="J123" s="75"/>
      <c r="K123" s="75"/>
      <c r="L123" s="75" t="s">
        <v>248</v>
      </c>
      <c r="M123" s="75"/>
      <c r="N123" s="75"/>
      <c r="O123" s="75"/>
      <c r="P123" s="75"/>
      <c r="Q123" s="82"/>
      <c r="R123" s="82"/>
      <c r="S123" s="82"/>
      <c r="T123" s="82"/>
      <c r="U123" s="82"/>
      <c r="V123" s="82"/>
      <c r="W123" s="83">
        <f>SUM(W7:W116)</f>
        <v>938420.893335764</v>
      </c>
      <c r="X123" s="84">
        <f>SUM(X7:X116)</f>
        <v>14721858.1353488</v>
      </c>
      <c r="Y123" s="82"/>
      <c r="Z123" s="82"/>
      <c r="AA123" s="82"/>
      <c r="AB123" s="82"/>
      <c r="AC123" s="86"/>
      <c r="AD123" s="82"/>
      <c r="AE123" s="82"/>
      <c r="AF123" s="84">
        <f>SUM(AF7:AF122)</f>
        <v>3022084.51110151</v>
      </c>
      <c r="AG123" s="82"/>
      <c r="AH123" s="82"/>
      <c r="AI123" s="82"/>
      <c r="AJ123" s="82"/>
    </row>
    <row r="124" spans="1:36">
      <c r="A124" s="80"/>
      <c r="B124" s="24"/>
      <c r="C124" s="25"/>
      <c r="D124" s="25"/>
      <c r="E124" s="80"/>
      <c r="F124" s="80"/>
      <c r="G124" s="80"/>
      <c r="H124" s="24"/>
      <c r="I124" s="23"/>
      <c r="J124" s="23"/>
      <c r="K124" s="23"/>
      <c r="L124" s="23"/>
      <c r="M124" s="23"/>
      <c r="N124" s="23"/>
      <c r="O124" s="23"/>
      <c r="P124" s="23"/>
      <c r="Q124" s="85"/>
      <c r="R124" s="85"/>
      <c r="S124" s="85"/>
      <c r="T124" s="85"/>
      <c r="U124" s="85"/>
      <c r="V124" s="85"/>
      <c r="W124" s="85"/>
      <c r="X124" s="85"/>
      <c r="Y124" s="85"/>
      <c r="Z124" s="85"/>
      <c r="AA124" s="85"/>
      <c r="AB124" s="85"/>
      <c r="AC124" s="87"/>
      <c r="AD124" s="85"/>
      <c r="AE124" s="85"/>
      <c r="AF124" s="85"/>
      <c r="AG124" s="85"/>
      <c r="AH124" s="85"/>
      <c r="AI124" s="85"/>
      <c r="AJ124" s="85"/>
    </row>
    <row r="125" spans="1:36">
      <c r="A125" s="80"/>
      <c r="B125" s="24"/>
      <c r="C125" s="25"/>
      <c r="D125" s="25"/>
      <c r="E125" s="80"/>
      <c r="F125" s="80"/>
      <c r="G125" s="80"/>
      <c r="H125" s="24"/>
      <c r="I125" s="23"/>
      <c r="J125" s="23"/>
      <c r="K125" s="23"/>
      <c r="L125" s="23"/>
      <c r="M125" s="23"/>
      <c r="N125" s="23"/>
      <c r="O125" s="23"/>
      <c r="P125" s="23"/>
      <c r="Q125" s="85"/>
      <c r="R125" s="85"/>
      <c r="S125" s="85"/>
      <c r="T125" s="85"/>
      <c r="U125" s="85"/>
      <c r="V125" s="85"/>
      <c r="W125" s="85"/>
      <c r="X125" s="85"/>
      <c r="Y125" s="85"/>
      <c r="Z125" s="85"/>
      <c r="AA125" s="85"/>
      <c r="AB125" s="85"/>
      <c r="AC125" s="87"/>
      <c r="AD125" s="85"/>
      <c r="AE125" s="85"/>
      <c r="AF125" s="85"/>
      <c r="AG125" s="85"/>
      <c r="AH125" s="85"/>
      <c r="AI125" s="85"/>
      <c r="AJ125" s="85"/>
    </row>
    <row r="126" spans="1:36">
      <c r="A126" s="80"/>
      <c r="B126" s="24"/>
      <c r="C126" s="25"/>
      <c r="D126" s="25"/>
      <c r="E126" s="80"/>
      <c r="F126" s="80"/>
      <c r="G126" s="80"/>
      <c r="H126" s="24"/>
      <c r="I126" s="23"/>
      <c r="J126" s="23"/>
      <c r="K126" s="23"/>
      <c r="L126" s="23"/>
      <c r="M126" s="23"/>
      <c r="N126" s="23"/>
      <c r="O126" s="23"/>
      <c r="P126" s="23"/>
      <c r="Q126" s="85"/>
      <c r="R126" s="85"/>
      <c r="S126" s="85"/>
      <c r="T126" s="85"/>
      <c r="U126" s="85"/>
      <c r="V126" s="85"/>
      <c r="W126" s="85"/>
      <c r="X126" s="85"/>
      <c r="Y126" s="85"/>
      <c r="Z126" s="85"/>
      <c r="AA126" s="85"/>
      <c r="AB126" s="85"/>
      <c r="AC126" s="87"/>
      <c r="AD126" s="85"/>
      <c r="AE126" s="85"/>
      <c r="AF126" s="85"/>
      <c r="AG126" s="85"/>
      <c r="AH126" s="85"/>
      <c r="AI126" s="85"/>
      <c r="AJ126" s="85"/>
    </row>
    <row r="127" spans="1:36">
      <c r="A127" s="80"/>
      <c r="B127" s="24"/>
      <c r="C127" s="25"/>
      <c r="D127" s="25"/>
      <c r="E127" s="80"/>
      <c r="F127" s="80"/>
      <c r="G127" s="80"/>
      <c r="H127" s="24"/>
      <c r="I127" s="23"/>
      <c r="J127" s="23"/>
      <c r="K127" s="23"/>
      <c r="L127" s="23"/>
      <c r="M127" s="23"/>
      <c r="N127" s="23"/>
      <c r="O127" s="23"/>
      <c r="P127" s="23"/>
      <c r="Q127" s="85"/>
      <c r="R127" s="85"/>
      <c r="S127" s="85"/>
      <c r="T127" s="85"/>
      <c r="U127" s="85"/>
      <c r="V127" s="85"/>
      <c r="W127" s="85"/>
      <c r="X127" s="85"/>
      <c r="Y127" s="85"/>
      <c r="Z127" s="85"/>
      <c r="AA127" s="85"/>
      <c r="AB127" s="85"/>
      <c r="AC127" s="87"/>
      <c r="AD127" s="85"/>
      <c r="AE127" s="85"/>
      <c r="AF127" s="85"/>
      <c r="AG127" s="85"/>
      <c r="AH127" s="85"/>
      <c r="AI127" s="85"/>
      <c r="AJ127" s="85"/>
    </row>
    <row r="128" spans="1:36">
      <c r="A128" s="80"/>
      <c r="B128" s="24"/>
      <c r="C128" s="25"/>
      <c r="D128" s="25"/>
      <c r="E128" s="80"/>
      <c r="F128" s="80"/>
      <c r="G128" s="80"/>
      <c r="H128" s="24"/>
      <c r="I128" s="23"/>
      <c r="J128" s="23"/>
      <c r="K128" s="23"/>
      <c r="L128" s="23"/>
      <c r="M128" s="23"/>
      <c r="N128" s="23"/>
      <c r="O128" s="23"/>
      <c r="P128" s="23"/>
      <c r="Q128" s="85"/>
      <c r="R128" s="85"/>
      <c r="S128" s="85"/>
      <c r="T128" s="85"/>
      <c r="U128" s="85"/>
      <c r="V128" s="85"/>
      <c r="W128" s="85"/>
      <c r="X128" s="85"/>
      <c r="Y128" s="85"/>
      <c r="Z128" s="85"/>
      <c r="AA128" s="85"/>
      <c r="AB128" s="85"/>
      <c r="AC128" s="87"/>
      <c r="AD128" s="85"/>
      <c r="AE128" s="85"/>
      <c r="AF128" s="85"/>
      <c r="AG128" s="85"/>
      <c r="AH128" s="85"/>
      <c r="AI128" s="85"/>
      <c r="AJ128" s="85"/>
    </row>
    <row r="129" spans="1:36">
      <c r="A129" s="80"/>
      <c r="B129" s="24"/>
      <c r="C129" s="25"/>
      <c r="D129" s="25"/>
      <c r="E129" s="80"/>
      <c r="F129" s="80"/>
      <c r="G129" s="80"/>
      <c r="H129" s="24"/>
      <c r="I129" s="23"/>
      <c r="J129" s="23"/>
      <c r="K129" s="23"/>
      <c r="L129" s="23"/>
      <c r="M129" s="23"/>
      <c r="N129" s="23"/>
      <c r="O129" s="23"/>
      <c r="P129" s="23"/>
      <c r="Q129" s="85"/>
      <c r="R129" s="85"/>
      <c r="S129" s="85"/>
      <c r="T129" s="85"/>
      <c r="U129" s="85"/>
      <c r="V129" s="85"/>
      <c r="W129" s="85"/>
      <c r="X129" s="85"/>
      <c r="Y129" s="85"/>
      <c r="Z129" s="85"/>
      <c r="AA129" s="85"/>
      <c r="AB129" s="85"/>
      <c r="AC129" s="87"/>
      <c r="AD129" s="85"/>
      <c r="AE129" s="85"/>
      <c r="AF129" s="85"/>
      <c r="AG129" s="85"/>
      <c r="AH129" s="85"/>
      <c r="AI129" s="85"/>
      <c r="AJ129" s="85"/>
    </row>
    <row r="130" spans="1:36">
      <c r="A130" s="80"/>
      <c r="B130" s="24"/>
      <c r="C130" s="25"/>
      <c r="D130" s="25"/>
      <c r="E130" s="80"/>
      <c r="F130" s="80"/>
      <c r="G130" s="80"/>
      <c r="H130" s="24"/>
      <c r="I130" s="23"/>
      <c r="J130" s="23"/>
      <c r="K130" s="23"/>
      <c r="L130" s="23"/>
      <c r="M130" s="23"/>
      <c r="N130" s="23"/>
      <c r="O130" s="23"/>
      <c r="P130" s="23"/>
      <c r="Q130" s="85"/>
      <c r="R130" s="85"/>
      <c r="S130" s="85"/>
      <c r="T130" s="85"/>
      <c r="U130" s="85"/>
      <c r="V130" s="85"/>
      <c r="W130" s="85"/>
      <c r="X130" s="85"/>
      <c r="Y130" s="85"/>
      <c r="Z130" s="85"/>
      <c r="AA130" s="85"/>
      <c r="AB130" s="85"/>
      <c r="AC130" s="87"/>
      <c r="AD130" s="85"/>
      <c r="AE130" s="85"/>
      <c r="AF130" s="85"/>
      <c r="AG130" s="85"/>
      <c r="AH130" s="85"/>
      <c r="AI130" s="85"/>
      <c r="AJ130" s="85"/>
    </row>
    <row r="131" spans="1:36">
      <c r="A131" s="80"/>
      <c r="B131" s="24"/>
      <c r="C131" s="25"/>
      <c r="D131" s="25"/>
      <c r="E131" s="80"/>
      <c r="F131" s="80"/>
      <c r="G131" s="80"/>
      <c r="H131" s="24"/>
      <c r="I131" s="23"/>
      <c r="J131" s="23"/>
      <c r="K131" s="23"/>
      <c r="L131" s="23"/>
      <c r="M131" s="23"/>
      <c r="N131" s="23"/>
      <c r="O131" s="23"/>
      <c r="P131" s="23"/>
      <c r="Q131" s="85"/>
      <c r="R131" s="85"/>
      <c r="S131" s="85"/>
      <c r="T131" s="85"/>
      <c r="U131" s="85"/>
      <c r="V131" s="85"/>
      <c r="W131" s="85"/>
      <c r="X131" s="85"/>
      <c r="Y131" s="85"/>
      <c r="Z131" s="85"/>
      <c r="AA131" s="85"/>
      <c r="AB131" s="85"/>
      <c r="AC131" s="87"/>
      <c r="AD131" s="85"/>
      <c r="AE131" s="85"/>
      <c r="AF131" s="85"/>
      <c r="AG131" s="85"/>
      <c r="AH131" s="85"/>
      <c r="AI131" s="85"/>
      <c r="AJ131" s="85"/>
    </row>
    <row r="132" spans="1:36">
      <c r="A132" s="80"/>
      <c r="B132" s="24"/>
      <c r="C132" s="25"/>
      <c r="D132" s="25"/>
      <c r="E132" s="80"/>
      <c r="F132" s="80"/>
      <c r="G132" s="80"/>
      <c r="H132" s="24"/>
      <c r="I132" s="23"/>
      <c r="J132" s="23"/>
      <c r="K132" s="23"/>
      <c r="L132" s="23"/>
      <c r="M132" s="23"/>
      <c r="N132" s="23"/>
      <c r="O132" s="23"/>
      <c r="P132" s="23"/>
      <c r="Q132" s="23"/>
      <c r="R132" s="23"/>
      <c r="S132" s="23"/>
      <c r="T132" s="23"/>
      <c r="U132" s="23"/>
      <c r="V132" s="23"/>
      <c r="W132" s="23"/>
      <c r="X132" s="23"/>
      <c r="Y132" s="23"/>
      <c r="Z132" s="23"/>
      <c r="AA132" s="23"/>
      <c r="AB132" s="23"/>
      <c r="AC132" s="89"/>
      <c r="AD132" s="23"/>
      <c r="AE132" s="23"/>
      <c r="AF132" s="23"/>
      <c r="AG132" s="23"/>
      <c r="AH132" s="23"/>
      <c r="AI132" s="23"/>
      <c r="AJ132" s="23"/>
    </row>
    <row r="133" spans="1:36">
      <c r="A133" s="80"/>
      <c r="B133" s="24"/>
      <c r="C133" s="25"/>
      <c r="D133" s="25"/>
      <c r="E133" s="80"/>
      <c r="F133" s="80"/>
      <c r="G133" s="80"/>
      <c r="H133" s="24"/>
      <c r="I133" s="23"/>
      <c r="J133" s="23"/>
      <c r="K133" s="23"/>
      <c r="L133" s="23"/>
      <c r="M133" s="23"/>
      <c r="N133" s="23"/>
      <c r="O133" s="23"/>
      <c r="P133" s="23"/>
      <c r="Q133" s="23"/>
      <c r="R133" s="23"/>
      <c r="S133" s="23"/>
      <c r="T133" s="23"/>
      <c r="U133" s="23"/>
      <c r="V133" s="23"/>
      <c r="W133" s="23"/>
      <c r="X133" s="23"/>
      <c r="Y133" s="23"/>
      <c r="Z133" s="23"/>
      <c r="AA133" s="23"/>
      <c r="AB133" s="23"/>
      <c r="AC133" s="89"/>
      <c r="AD133" s="23"/>
      <c r="AE133" s="23"/>
      <c r="AF133" s="23"/>
      <c r="AG133" s="23"/>
      <c r="AH133" s="23"/>
      <c r="AI133" s="23"/>
      <c r="AJ133" s="23"/>
    </row>
    <row r="134" spans="1:36">
      <c r="A134" s="80"/>
      <c r="B134" s="24"/>
      <c r="C134" s="25"/>
      <c r="D134" s="25"/>
      <c r="E134" s="80"/>
      <c r="F134" s="80"/>
      <c r="G134" s="80"/>
      <c r="H134" s="24"/>
      <c r="I134" s="23"/>
      <c r="J134" s="23"/>
      <c r="K134" s="23"/>
      <c r="L134" s="23"/>
      <c r="M134" s="23"/>
      <c r="N134" s="23"/>
      <c r="O134" s="23"/>
      <c r="P134" s="23"/>
      <c r="Q134" s="23"/>
      <c r="R134" s="23"/>
      <c r="S134" s="23"/>
      <c r="T134" s="23"/>
      <c r="U134" s="23"/>
      <c r="V134" s="23"/>
      <c r="W134" s="23"/>
      <c r="X134" s="23"/>
      <c r="Y134" s="23"/>
      <c r="Z134" s="23"/>
      <c r="AA134" s="23"/>
      <c r="AB134" s="23"/>
      <c r="AC134" s="89"/>
      <c r="AD134" s="23"/>
      <c r="AE134" s="23"/>
      <c r="AF134" s="23"/>
      <c r="AG134" s="23"/>
      <c r="AH134" s="23"/>
      <c r="AI134" s="23"/>
      <c r="AJ134" s="23"/>
    </row>
    <row r="135" spans="1:36">
      <c r="A135" s="80"/>
      <c r="B135" s="24"/>
      <c r="C135" s="25"/>
      <c r="D135" s="25"/>
      <c r="E135" s="80"/>
      <c r="F135" s="80"/>
      <c r="G135" s="80"/>
      <c r="H135" s="24"/>
      <c r="I135" s="23"/>
      <c r="J135" s="23"/>
      <c r="K135" s="23"/>
      <c r="L135" s="23"/>
      <c r="M135" s="23"/>
      <c r="N135" s="23"/>
      <c r="O135" s="23"/>
      <c r="P135" s="23"/>
      <c r="Q135" s="23"/>
      <c r="R135" s="23"/>
      <c r="S135" s="23"/>
      <c r="T135" s="23"/>
      <c r="U135" s="23"/>
      <c r="V135" s="23"/>
      <c r="W135" s="23"/>
      <c r="X135" s="23"/>
      <c r="Y135" s="23"/>
      <c r="Z135" s="23"/>
      <c r="AA135" s="23"/>
      <c r="AB135" s="23"/>
      <c r="AC135" s="89"/>
      <c r="AD135" s="23"/>
      <c r="AE135" s="23"/>
      <c r="AF135" s="23"/>
      <c r="AG135" s="23"/>
      <c r="AH135" s="23"/>
      <c r="AI135" s="23"/>
      <c r="AJ135" s="23"/>
    </row>
    <row r="136" spans="1:36">
      <c r="A136" s="80"/>
      <c r="B136" s="24"/>
      <c r="C136" s="25"/>
      <c r="D136" s="25"/>
      <c r="E136" s="80"/>
      <c r="F136" s="80"/>
      <c r="G136" s="80"/>
      <c r="H136" s="24"/>
      <c r="I136" s="23"/>
      <c r="J136" s="23"/>
      <c r="K136" s="23"/>
      <c r="L136" s="23"/>
      <c r="M136" s="23"/>
      <c r="N136" s="23"/>
      <c r="O136" s="23"/>
      <c r="P136" s="23"/>
      <c r="Q136" s="23"/>
      <c r="R136" s="23"/>
      <c r="S136" s="23"/>
      <c r="T136" s="23"/>
      <c r="U136" s="23"/>
      <c r="V136" s="23"/>
      <c r="W136" s="23"/>
      <c r="X136" s="23"/>
      <c r="Y136" s="23"/>
      <c r="Z136" s="23"/>
      <c r="AA136" s="23"/>
      <c r="AB136" s="23"/>
      <c r="AC136" s="89"/>
      <c r="AD136" s="23"/>
      <c r="AE136" s="23"/>
      <c r="AF136" s="23"/>
      <c r="AG136" s="23"/>
      <c r="AH136" s="23"/>
      <c r="AI136" s="23"/>
      <c r="AJ136" s="23"/>
    </row>
    <row r="137" spans="1:36">
      <c r="A137" s="80"/>
      <c r="B137" s="24"/>
      <c r="C137" s="25"/>
      <c r="D137" s="25"/>
      <c r="E137" s="80"/>
      <c r="F137" s="80"/>
      <c r="G137" s="80"/>
      <c r="H137" s="24"/>
      <c r="I137" s="23"/>
      <c r="J137" s="23"/>
      <c r="K137" s="23"/>
      <c r="L137" s="23"/>
      <c r="M137" s="23"/>
      <c r="N137" s="23"/>
      <c r="O137" s="23"/>
      <c r="P137" s="23"/>
      <c r="Q137" s="23"/>
      <c r="R137" s="23"/>
      <c r="S137" s="23"/>
      <c r="T137" s="23"/>
      <c r="U137" s="23"/>
      <c r="V137" s="23"/>
      <c r="W137" s="23"/>
      <c r="X137" s="23"/>
      <c r="Y137" s="23"/>
      <c r="Z137" s="23"/>
      <c r="AA137" s="23"/>
      <c r="AB137" s="23"/>
      <c r="AC137" s="89"/>
      <c r="AD137" s="23"/>
      <c r="AE137" s="23"/>
      <c r="AF137" s="23"/>
      <c r="AG137" s="23"/>
      <c r="AH137" s="23"/>
      <c r="AI137" s="23"/>
      <c r="AJ137" s="23"/>
    </row>
    <row r="138" spans="1:36">
      <c r="A138" s="80"/>
      <c r="B138" s="24"/>
      <c r="C138" s="25"/>
      <c r="D138" s="25"/>
      <c r="E138" s="80"/>
      <c r="F138" s="80"/>
      <c r="G138" s="80"/>
      <c r="H138" s="24"/>
      <c r="I138" s="23"/>
      <c r="J138" s="23"/>
      <c r="K138" s="23"/>
      <c r="L138" s="23"/>
      <c r="M138" s="23"/>
      <c r="N138" s="23"/>
      <c r="O138" s="23"/>
      <c r="P138" s="23"/>
      <c r="Q138" s="23"/>
      <c r="R138" s="23"/>
      <c r="S138" s="23"/>
      <c r="T138" s="23"/>
      <c r="U138" s="23"/>
      <c r="V138" s="23"/>
      <c r="W138" s="23"/>
      <c r="X138" s="23"/>
      <c r="Y138" s="23"/>
      <c r="Z138" s="23"/>
      <c r="AA138" s="23"/>
      <c r="AB138" s="23"/>
      <c r="AC138" s="89"/>
      <c r="AD138" s="23"/>
      <c r="AE138" s="23"/>
      <c r="AF138" s="23"/>
      <c r="AG138" s="23"/>
      <c r="AH138" s="23"/>
      <c r="AI138" s="23"/>
      <c r="AJ138" s="23"/>
    </row>
    <row r="139" spans="1:36">
      <c r="A139" s="80"/>
      <c r="B139" s="24"/>
      <c r="C139" s="25"/>
      <c r="D139" s="25"/>
      <c r="E139" s="80"/>
      <c r="F139" s="80"/>
      <c r="G139" s="80"/>
      <c r="H139" s="24"/>
      <c r="I139" s="23"/>
      <c r="J139" s="23"/>
      <c r="K139" s="23"/>
      <c r="L139" s="23"/>
      <c r="M139" s="23"/>
      <c r="N139" s="23"/>
      <c r="O139" s="23"/>
      <c r="P139" s="23"/>
      <c r="Q139" s="23"/>
      <c r="R139" s="23"/>
      <c r="S139" s="23"/>
      <c r="T139" s="23"/>
      <c r="U139" s="23"/>
      <c r="V139" s="23"/>
      <c r="W139" s="23"/>
      <c r="X139" s="23"/>
      <c r="Y139" s="23"/>
      <c r="Z139" s="23"/>
      <c r="AA139" s="23"/>
      <c r="AB139" s="23"/>
      <c r="AC139" s="89"/>
      <c r="AD139" s="23"/>
      <c r="AE139" s="23"/>
      <c r="AF139" s="23"/>
      <c r="AG139" s="23"/>
      <c r="AH139" s="23"/>
      <c r="AI139" s="23"/>
      <c r="AJ139" s="23"/>
    </row>
    <row r="140" spans="1:36">
      <c r="A140" s="80"/>
      <c r="B140" s="24"/>
      <c r="C140" s="25"/>
      <c r="D140" s="25"/>
      <c r="E140" s="80"/>
      <c r="F140" s="80"/>
      <c r="G140" s="80"/>
      <c r="H140" s="24"/>
      <c r="I140" s="23"/>
      <c r="J140" s="23"/>
      <c r="K140" s="23"/>
      <c r="L140" s="23"/>
      <c r="M140" s="23"/>
      <c r="N140" s="23"/>
      <c r="O140" s="23"/>
      <c r="P140" s="23"/>
      <c r="Q140" s="23"/>
      <c r="R140" s="23"/>
      <c r="S140" s="23"/>
      <c r="T140" s="23"/>
      <c r="U140" s="23"/>
      <c r="V140" s="23"/>
      <c r="W140" s="23"/>
      <c r="X140" s="23"/>
      <c r="Y140" s="23"/>
      <c r="Z140" s="23"/>
      <c r="AA140" s="23"/>
      <c r="AB140" s="23"/>
      <c r="AC140" s="89"/>
      <c r="AD140" s="23"/>
      <c r="AE140" s="23"/>
      <c r="AF140" s="23"/>
      <c r="AG140" s="23"/>
      <c r="AH140" s="23"/>
      <c r="AI140" s="23"/>
      <c r="AJ140" s="23"/>
    </row>
    <row r="141" spans="1:36">
      <c r="A141" s="80"/>
      <c r="B141" s="24"/>
      <c r="C141" s="25"/>
      <c r="D141" s="25"/>
      <c r="E141" s="80"/>
      <c r="F141" s="80"/>
      <c r="G141" s="80"/>
      <c r="H141" s="24"/>
      <c r="I141" s="23"/>
      <c r="J141" s="23"/>
      <c r="K141" s="23"/>
      <c r="L141" s="23"/>
      <c r="M141" s="23"/>
      <c r="N141" s="23"/>
      <c r="O141" s="23"/>
      <c r="P141" s="23"/>
      <c r="Q141" s="23"/>
      <c r="R141" s="23"/>
      <c r="S141" s="23"/>
      <c r="T141" s="23"/>
      <c r="U141" s="23"/>
      <c r="V141" s="23"/>
      <c r="W141" s="23"/>
      <c r="X141" s="23"/>
      <c r="Y141" s="23"/>
      <c r="Z141" s="23"/>
      <c r="AA141" s="23"/>
      <c r="AB141" s="23"/>
      <c r="AC141" s="89"/>
      <c r="AD141" s="23"/>
      <c r="AE141" s="23"/>
      <c r="AF141" s="23"/>
      <c r="AG141" s="23"/>
      <c r="AH141" s="23"/>
      <c r="AI141" s="23"/>
      <c r="AJ141" s="23"/>
    </row>
    <row r="142" spans="1:36">
      <c r="A142" s="80"/>
      <c r="B142" s="24"/>
      <c r="C142" s="25"/>
      <c r="D142" s="25"/>
      <c r="E142" s="80"/>
      <c r="F142" s="80"/>
      <c r="G142" s="80"/>
      <c r="H142" s="24"/>
      <c r="I142" s="23"/>
      <c r="J142" s="23"/>
      <c r="K142" s="23"/>
      <c r="L142" s="23"/>
      <c r="M142" s="23"/>
      <c r="N142" s="23"/>
      <c r="O142" s="23"/>
      <c r="P142" s="23"/>
      <c r="Q142" s="23"/>
      <c r="R142" s="23"/>
      <c r="S142" s="23"/>
      <c r="T142" s="23"/>
      <c r="U142" s="23"/>
      <c r="V142" s="23"/>
      <c r="W142" s="23"/>
      <c r="X142" s="23"/>
      <c r="Y142" s="23"/>
      <c r="Z142" s="23"/>
      <c r="AA142" s="23"/>
      <c r="AB142" s="23"/>
      <c r="AC142" s="89"/>
      <c r="AD142" s="23"/>
      <c r="AE142" s="23"/>
      <c r="AF142" s="23"/>
      <c r="AG142" s="23"/>
      <c r="AH142" s="23"/>
      <c r="AI142" s="23"/>
      <c r="AJ142" s="23"/>
    </row>
    <row r="143" spans="1:36">
      <c r="A143" s="80"/>
      <c r="B143" s="24"/>
      <c r="C143" s="25"/>
      <c r="D143" s="25"/>
      <c r="E143" s="80"/>
      <c r="F143" s="80"/>
      <c r="G143" s="80"/>
      <c r="H143" s="24"/>
      <c r="I143" s="23"/>
      <c r="J143" s="23"/>
      <c r="K143" s="23"/>
      <c r="L143" s="23"/>
      <c r="M143" s="23"/>
      <c r="N143" s="23"/>
      <c r="O143" s="23"/>
      <c r="P143" s="23"/>
      <c r="Q143" s="23"/>
      <c r="R143" s="23"/>
      <c r="S143" s="23"/>
      <c r="T143" s="23"/>
      <c r="U143" s="23"/>
      <c r="V143" s="23"/>
      <c r="W143" s="23"/>
      <c r="X143" s="23"/>
      <c r="Y143" s="23"/>
      <c r="Z143" s="23"/>
      <c r="AA143" s="23"/>
      <c r="AB143" s="23"/>
      <c r="AC143" s="89"/>
      <c r="AD143" s="23"/>
      <c r="AE143" s="23"/>
      <c r="AF143" s="23"/>
      <c r="AG143" s="23"/>
      <c r="AH143" s="23"/>
      <c r="AI143" s="23"/>
      <c r="AJ143" s="23"/>
    </row>
    <row r="144" spans="1:12">
      <c r="A144" s="80"/>
      <c r="B144" s="24"/>
      <c r="C144" s="25"/>
      <c r="D144" s="25"/>
      <c r="E144" s="80"/>
      <c r="F144" s="80"/>
      <c r="G144" s="80"/>
      <c r="H144" s="24"/>
      <c r="I144" s="23"/>
      <c r="J144" s="23"/>
      <c r="K144" s="23"/>
      <c r="L144" s="23"/>
    </row>
    <row r="145" spans="1:12">
      <c r="A145" s="80"/>
      <c r="B145" s="24"/>
      <c r="C145" s="25"/>
      <c r="D145" s="25"/>
      <c r="E145" s="80"/>
      <c r="F145" s="80"/>
      <c r="G145" s="80"/>
      <c r="H145" s="24"/>
      <c r="I145" s="23"/>
      <c r="J145" s="23"/>
      <c r="K145" s="23"/>
      <c r="L145" s="23"/>
    </row>
    <row r="146" spans="1:12">
      <c r="A146" s="80"/>
      <c r="B146" s="24"/>
      <c r="C146" s="25"/>
      <c r="D146" s="25"/>
      <c r="E146" s="80"/>
      <c r="F146" s="80"/>
      <c r="G146" s="80"/>
      <c r="H146" s="24"/>
      <c r="I146" s="23"/>
      <c r="J146" s="23"/>
      <c r="K146" s="23"/>
      <c r="L146" s="23"/>
    </row>
    <row r="147" spans="1:12">
      <c r="A147" s="80"/>
      <c r="B147" s="24"/>
      <c r="C147" s="25"/>
      <c r="D147" s="25"/>
      <c r="E147" s="80"/>
      <c r="F147" s="80"/>
      <c r="G147" s="80"/>
      <c r="H147" s="24"/>
      <c r="I147" s="23"/>
      <c r="J147" s="23"/>
      <c r="K147" s="23"/>
      <c r="L147" s="23"/>
    </row>
    <row r="148" spans="1:12">
      <c r="A148" s="80"/>
      <c r="B148" s="24"/>
      <c r="C148" s="25"/>
      <c r="D148" s="25"/>
      <c r="E148" s="80"/>
      <c r="F148" s="80"/>
      <c r="G148" s="80"/>
      <c r="H148" s="24"/>
      <c r="I148" s="23"/>
      <c r="J148" s="23"/>
      <c r="K148" s="23"/>
      <c r="L148" s="23"/>
    </row>
    <row r="149" spans="1:12">
      <c r="A149" s="80"/>
      <c r="B149" s="24"/>
      <c r="C149" s="25"/>
      <c r="D149" s="25"/>
      <c r="E149" s="80"/>
      <c r="F149" s="80"/>
      <c r="G149" s="80"/>
      <c r="H149" s="24"/>
      <c r="I149" s="23"/>
      <c r="J149" s="23"/>
      <c r="K149" s="23"/>
      <c r="L149" s="23"/>
    </row>
    <row r="150" spans="1:12">
      <c r="A150" s="80"/>
      <c r="B150" s="24"/>
      <c r="C150" s="25"/>
      <c r="D150" s="25"/>
      <c r="E150" s="80"/>
      <c r="F150" s="80"/>
      <c r="G150" s="80"/>
      <c r="H150" s="24"/>
      <c r="I150" s="23"/>
      <c r="J150" s="23"/>
      <c r="K150" s="23"/>
      <c r="L150" s="23"/>
    </row>
    <row r="151" spans="1:12">
      <c r="A151" s="80"/>
      <c r="B151" s="24"/>
      <c r="C151" s="25"/>
      <c r="D151" s="25"/>
      <c r="E151" s="80"/>
      <c r="F151" s="80"/>
      <c r="G151" s="80"/>
      <c r="H151" s="24"/>
      <c r="I151" s="23"/>
      <c r="J151" s="23"/>
      <c r="K151" s="23"/>
      <c r="L151" s="23"/>
    </row>
    <row r="152" spans="1:12">
      <c r="A152" s="80"/>
      <c r="B152" s="24"/>
      <c r="C152" s="25"/>
      <c r="D152" s="25"/>
      <c r="E152" s="80"/>
      <c r="F152" s="80"/>
      <c r="G152" s="80"/>
      <c r="H152" s="24"/>
      <c r="I152" s="23"/>
      <c r="J152" s="23"/>
      <c r="K152" s="23"/>
      <c r="L152" s="23"/>
    </row>
    <row r="153" spans="1:12">
      <c r="A153" s="80"/>
      <c r="B153" s="24"/>
      <c r="C153" s="25"/>
      <c r="D153" s="25"/>
      <c r="E153" s="80"/>
      <c r="F153" s="80"/>
      <c r="G153" s="80"/>
      <c r="H153" s="24"/>
      <c r="I153" s="23"/>
      <c r="J153" s="23"/>
      <c r="K153" s="23"/>
      <c r="L153" s="23"/>
    </row>
    <row r="154" spans="1:12">
      <c r="A154" s="80"/>
      <c r="B154" s="24"/>
      <c r="C154" s="25"/>
      <c r="D154" s="25"/>
      <c r="E154" s="80"/>
      <c r="F154" s="80"/>
      <c r="G154" s="80"/>
      <c r="H154" s="24"/>
      <c r="I154" s="23"/>
      <c r="J154" s="23"/>
      <c r="K154" s="23"/>
      <c r="L154" s="23"/>
    </row>
    <row r="155" spans="1:12">
      <c r="A155" s="80"/>
      <c r="B155" s="24"/>
      <c r="C155" s="25"/>
      <c r="D155" s="25"/>
      <c r="E155" s="80"/>
      <c r="F155" s="80"/>
      <c r="G155" s="80"/>
      <c r="H155" s="24"/>
      <c r="I155" s="23"/>
      <c r="J155" s="23"/>
      <c r="K155" s="23"/>
      <c r="L155" s="23"/>
    </row>
    <row r="156" spans="1:12">
      <c r="A156" s="80"/>
      <c r="B156" s="24"/>
      <c r="C156" s="25"/>
      <c r="D156" s="25"/>
      <c r="E156" s="80"/>
      <c r="F156" s="80"/>
      <c r="G156" s="80"/>
      <c r="H156" s="24"/>
      <c r="I156" s="23"/>
      <c r="J156" s="23"/>
      <c r="K156" s="23"/>
      <c r="L156" s="23"/>
    </row>
    <row r="157" spans="1:12">
      <c r="A157" s="80"/>
      <c r="B157" s="24"/>
      <c r="C157" s="25"/>
      <c r="D157" s="25"/>
      <c r="E157" s="80"/>
      <c r="F157" s="80"/>
      <c r="G157" s="80"/>
      <c r="H157" s="24"/>
      <c r="I157" s="23"/>
      <c r="J157" s="23"/>
      <c r="K157" s="23"/>
      <c r="L157" s="23"/>
    </row>
    <row r="158" spans="1:12">
      <c r="A158" s="80"/>
      <c r="B158" s="24"/>
      <c r="C158" s="25"/>
      <c r="D158" s="25"/>
      <c r="E158" s="80"/>
      <c r="F158" s="80"/>
      <c r="G158" s="80"/>
      <c r="H158" s="24"/>
      <c r="I158" s="23"/>
      <c r="J158" s="23"/>
      <c r="K158" s="23"/>
      <c r="L158" s="23"/>
    </row>
    <row r="159" spans="1:12">
      <c r="A159" s="80"/>
      <c r="B159" s="24"/>
      <c r="C159" s="25"/>
      <c r="D159" s="25"/>
      <c r="E159" s="80"/>
      <c r="F159" s="80"/>
      <c r="G159" s="80"/>
      <c r="H159" s="24"/>
      <c r="I159" s="23"/>
      <c r="J159" s="23"/>
      <c r="K159" s="23"/>
      <c r="L159" s="23"/>
    </row>
    <row r="160" spans="1:12">
      <c r="A160" s="80"/>
      <c r="B160" s="24"/>
      <c r="C160" s="25"/>
      <c r="D160" s="25"/>
      <c r="E160" s="80"/>
      <c r="F160" s="80"/>
      <c r="G160" s="80"/>
      <c r="H160" s="24"/>
      <c r="I160" s="23"/>
      <c r="J160" s="23"/>
      <c r="K160" s="23"/>
      <c r="L160" s="23"/>
    </row>
    <row r="161" spans="1:12">
      <c r="A161" s="80"/>
      <c r="B161" s="24"/>
      <c r="C161" s="25"/>
      <c r="D161" s="25"/>
      <c r="E161" s="80"/>
      <c r="F161" s="80"/>
      <c r="G161" s="80"/>
      <c r="H161" s="24"/>
      <c r="I161" s="23"/>
      <c r="J161" s="23"/>
      <c r="K161" s="23"/>
      <c r="L161" s="23"/>
    </row>
    <row r="162" spans="1:12">
      <c r="A162" s="80"/>
      <c r="B162" s="24"/>
      <c r="C162" s="25"/>
      <c r="D162" s="25"/>
      <c r="E162" s="80"/>
      <c r="F162" s="80"/>
      <c r="G162" s="80"/>
      <c r="H162" s="24"/>
      <c r="I162" s="23"/>
      <c r="J162" s="23"/>
      <c r="K162" s="23"/>
      <c r="L162" s="23"/>
    </row>
    <row r="163" spans="1:12">
      <c r="A163" s="80"/>
      <c r="B163" s="24"/>
      <c r="C163" s="25"/>
      <c r="D163" s="25"/>
      <c r="E163" s="80"/>
      <c r="F163" s="80"/>
      <c r="G163" s="80"/>
      <c r="H163" s="24"/>
      <c r="I163" s="23"/>
      <c r="J163" s="23"/>
      <c r="K163" s="23"/>
      <c r="L163" s="23"/>
    </row>
    <row r="164" spans="1:12">
      <c r="A164" s="80"/>
      <c r="B164" s="24"/>
      <c r="C164" s="25"/>
      <c r="D164" s="25"/>
      <c r="E164" s="80"/>
      <c r="F164" s="80"/>
      <c r="G164" s="80"/>
      <c r="H164" s="24"/>
      <c r="I164" s="23"/>
      <c r="J164" s="23"/>
      <c r="K164" s="23"/>
      <c r="L164" s="23"/>
    </row>
    <row r="165" spans="1:12">
      <c r="A165" s="80"/>
      <c r="B165" s="24"/>
      <c r="C165" s="25"/>
      <c r="D165" s="25"/>
      <c r="E165" s="80"/>
      <c r="F165" s="80"/>
      <c r="G165" s="80"/>
      <c r="H165" s="24"/>
      <c r="I165" s="23"/>
      <c r="J165" s="23"/>
      <c r="K165" s="23"/>
      <c r="L165" s="23"/>
    </row>
    <row r="166" spans="1:12">
      <c r="A166" s="80"/>
      <c r="B166" s="24"/>
      <c r="C166" s="25"/>
      <c r="D166" s="25"/>
      <c r="E166" s="80"/>
      <c r="F166" s="80"/>
      <c r="G166" s="80"/>
      <c r="H166" s="24"/>
      <c r="I166" s="23"/>
      <c r="J166" s="23"/>
      <c r="K166" s="23"/>
      <c r="L166" s="23"/>
    </row>
    <row r="167" spans="1:12">
      <c r="A167" s="80"/>
      <c r="B167" s="24"/>
      <c r="C167" s="25"/>
      <c r="D167" s="25"/>
      <c r="E167" s="80"/>
      <c r="F167" s="80"/>
      <c r="G167" s="80"/>
      <c r="H167" s="24"/>
      <c r="I167" s="23"/>
      <c r="J167" s="23"/>
      <c r="K167" s="23"/>
      <c r="L167" s="23"/>
    </row>
    <row r="168" spans="1:12">
      <c r="A168" s="80"/>
      <c r="B168" s="24"/>
      <c r="C168" s="25"/>
      <c r="D168" s="25"/>
      <c r="E168" s="80"/>
      <c r="F168" s="80"/>
      <c r="G168" s="80"/>
      <c r="H168" s="24"/>
      <c r="I168" s="23"/>
      <c r="J168" s="23"/>
      <c r="K168" s="23"/>
      <c r="L168" s="23"/>
    </row>
    <row r="169" spans="1:12">
      <c r="A169" s="80"/>
      <c r="B169" s="24"/>
      <c r="C169" s="25"/>
      <c r="D169" s="25"/>
      <c r="E169" s="80"/>
      <c r="F169" s="80"/>
      <c r="G169" s="80"/>
      <c r="H169" s="24"/>
      <c r="I169" s="23"/>
      <c r="J169" s="23"/>
      <c r="K169" s="23"/>
      <c r="L169" s="23"/>
    </row>
    <row r="170" spans="1:12">
      <c r="A170" s="80"/>
      <c r="B170" s="24"/>
      <c r="C170" s="25"/>
      <c r="D170" s="25"/>
      <c r="E170" s="80"/>
      <c r="F170" s="80"/>
      <c r="G170" s="80"/>
      <c r="H170" s="24"/>
      <c r="I170" s="23"/>
      <c r="J170" s="23"/>
      <c r="K170" s="23"/>
      <c r="L170" s="23"/>
    </row>
    <row r="171" spans="1:12">
      <c r="A171" s="80"/>
      <c r="B171" s="24"/>
      <c r="C171" s="25"/>
      <c r="D171" s="25"/>
      <c r="E171" s="80"/>
      <c r="F171" s="80"/>
      <c r="G171" s="80"/>
      <c r="H171" s="24"/>
      <c r="I171" s="23"/>
      <c r="J171" s="23"/>
      <c r="K171" s="23"/>
      <c r="L171" s="23"/>
    </row>
    <row r="172" spans="1:12">
      <c r="A172" s="80"/>
      <c r="B172" s="24"/>
      <c r="C172" s="25"/>
      <c r="D172" s="25"/>
      <c r="E172" s="80"/>
      <c r="F172" s="80"/>
      <c r="G172" s="80"/>
      <c r="H172" s="24"/>
      <c r="I172" s="23"/>
      <c r="J172" s="23"/>
      <c r="K172" s="23"/>
      <c r="L172" s="23"/>
    </row>
    <row r="173" spans="1:12">
      <c r="A173" s="80"/>
      <c r="B173" s="24"/>
      <c r="C173" s="25"/>
      <c r="D173" s="25"/>
      <c r="E173" s="80"/>
      <c r="F173" s="80"/>
      <c r="G173" s="80"/>
      <c r="H173" s="24"/>
      <c r="I173" s="23"/>
      <c r="J173" s="23"/>
      <c r="K173" s="23"/>
      <c r="L173" s="23"/>
    </row>
    <row r="174" spans="1:12">
      <c r="A174" s="80"/>
      <c r="B174" s="24"/>
      <c r="C174" s="25"/>
      <c r="D174" s="25"/>
      <c r="E174" s="80"/>
      <c r="F174" s="80"/>
      <c r="G174" s="80"/>
      <c r="H174" s="24"/>
      <c r="I174" s="23"/>
      <c r="J174" s="23"/>
      <c r="K174" s="23"/>
      <c r="L174" s="23"/>
    </row>
    <row r="175" spans="1:12">
      <c r="A175" s="80"/>
      <c r="B175" s="24"/>
      <c r="C175" s="25"/>
      <c r="D175" s="25"/>
      <c r="E175" s="80"/>
      <c r="F175" s="80"/>
      <c r="G175" s="80"/>
      <c r="H175" s="24"/>
      <c r="I175" s="23"/>
      <c r="J175" s="23"/>
      <c r="K175" s="23"/>
      <c r="L175" s="23"/>
    </row>
    <row r="176" spans="1:12">
      <c r="A176" s="80"/>
      <c r="B176" s="24"/>
      <c r="C176" s="25"/>
      <c r="D176" s="25"/>
      <c r="E176" s="80"/>
      <c r="F176" s="80"/>
      <c r="G176" s="80"/>
      <c r="H176" s="24"/>
      <c r="I176" s="23"/>
      <c r="J176" s="23"/>
      <c r="K176" s="23"/>
      <c r="L176" s="23"/>
    </row>
    <row r="177" spans="1:12">
      <c r="A177" s="80"/>
      <c r="B177" s="24"/>
      <c r="C177" s="25"/>
      <c r="D177" s="25"/>
      <c r="E177" s="80"/>
      <c r="F177" s="80"/>
      <c r="G177" s="80"/>
      <c r="H177" s="24"/>
      <c r="I177" s="23"/>
      <c r="J177" s="23"/>
      <c r="K177" s="23"/>
      <c r="L177" s="23"/>
    </row>
    <row r="178" spans="1:12">
      <c r="A178" s="80"/>
      <c r="B178" s="24"/>
      <c r="C178" s="25"/>
      <c r="D178" s="25"/>
      <c r="E178" s="80"/>
      <c r="F178" s="80"/>
      <c r="G178" s="80"/>
      <c r="H178" s="24"/>
      <c r="I178" s="23"/>
      <c r="J178" s="23"/>
      <c r="K178" s="23"/>
      <c r="L178" s="23"/>
    </row>
    <row r="179" spans="1:12">
      <c r="A179" s="80"/>
      <c r="B179" s="24"/>
      <c r="C179" s="25"/>
      <c r="D179" s="25"/>
      <c r="E179" s="80"/>
      <c r="F179" s="80"/>
      <c r="G179" s="80"/>
      <c r="H179" s="24"/>
      <c r="I179" s="23"/>
      <c r="J179" s="23"/>
      <c r="K179" s="23"/>
      <c r="L179" s="23"/>
    </row>
    <row r="180" spans="1:12">
      <c r="A180" s="80"/>
      <c r="B180" s="24"/>
      <c r="C180" s="25"/>
      <c r="D180" s="25"/>
      <c r="E180" s="80"/>
      <c r="F180" s="80"/>
      <c r="G180" s="80"/>
      <c r="H180" s="24"/>
      <c r="I180" s="23"/>
      <c r="J180" s="23"/>
      <c r="K180" s="23"/>
      <c r="L180" s="23"/>
    </row>
    <row r="181" spans="1:12">
      <c r="A181" s="80"/>
      <c r="B181" s="24"/>
      <c r="C181" s="25"/>
      <c r="D181" s="25"/>
      <c r="E181" s="80"/>
      <c r="F181" s="80"/>
      <c r="G181" s="80"/>
      <c r="H181" s="24"/>
      <c r="I181" s="23"/>
      <c r="J181" s="23"/>
      <c r="K181" s="23"/>
      <c r="L181" s="23"/>
    </row>
    <row r="182" spans="1:12">
      <c r="A182" s="80"/>
      <c r="B182" s="24"/>
      <c r="C182" s="25"/>
      <c r="D182" s="25"/>
      <c r="E182" s="80"/>
      <c r="F182" s="80"/>
      <c r="G182" s="80"/>
      <c r="H182" s="24"/>
      <c r="I182" s="23"/>
      <c r="J182" s="23"/>
      <c r="K182" s="23"/>
      <c r="L182" s="23"/>
    </row>
    <row r="183" spans="1:12">
      <c r="A183" s="80"/>
      <c r="B183" s="24"/>
      <c r="C183" s="25"/>
      <c r="D183" s="25"/>
      <c r="E183" s="80"/>
      <c r="F183" s="80"/>
      <c r="G183" s="80"/>
      <c r="H183" s="24"/>
      <c r="I183" s="23"/>
      <c r="J183" s="23"/>
      <c r="K183" s="23"/>
      <c r="L183" s="23"/>
    </row>
    <row r="184" spans="1:12">
      <c r="A184" s="80"/>
      <c r="B184" s="24"/>
      <c r="C184" s="25"/>
      <c r="D184" s="25"/>
      <c r="E184" s="80"/>
      <c r="F184" s="80"/>
      <c r="G184" s="80"/>
      <c r="H184" s="24"/>
      <c r="I184" s="23"/>
      <c r="J184" s="23"/>
      <c r="K184" s="23"/>
      <c r="L184" s="23"/>
    </row>
    <row r="185" spans="1:12">
      <c r="A185" s="80"/>
      <c r="B185" s="24"/>
      <c r="C185" s="25"/>
      <c r="D185" s="25"/>
      <c r="E185" s="80"/>
      <c r="F185" s="80"/>
      <c r="G185" s="80"/>
      <c r="H185" s="24"/>
      <c r="I185" s="23"/>
      <c r="J185" s="23"/>
      <c r="K185" s="23"/>
      <c r="L185" s="23"/>
    </row>
    <row r="186" spans="1:12">
      <c r="A186" s="80"/>
      <c r="B186" s="24"/>
      <c r="C186" s="25"/>
      <c r="D186" s="25"/>
      <c r="E186" s="80"/>
      <c r="F186" s="80"/>
      <c r="G186" s="80"/>
      <c r="H186" s="24"/>
      <c r="I186" s="23"/>
      <c r="J186" s="23"/>
      <c r="K186" s="23"/>
      <c r="L186" s="23"/>
    </row>
    <row r="187" spans="1:12">
      <c r="A187" s="80"/>
      <c r="B187" s="24"/>
      <c r="C187" s="25"/>
      <c r="D187" s="25"/>
      <c r="E187" s="80"/>
      <c r="F187" s="80"/>
      <c r="G187" s="80"/>
      <c r="H187" s="24"/>
      <c r="I187" s="23"/>
      <c r="J187" s="23"/>
      <c r="K187" s="23"/>
      <c r="L187" s="23"/>
    </row>
    <row r="188" spans="1:12">
      <c r="A188" s="80"/>
      <c r="B188" s="24"/>
      <c r="C188" s="25"/>
      <c r="D188" s="25"/>
      <c r="E188" s="80"/>
      <c r="F188" s="80"/>
      <c r="G188" s="80"/>
      <c r="H188" s="24"/>
      <c r="I188" s="23"/>
      <c r="J188" s="23"/>
      <c r="K188" s="23"/>
      <c r="L188" s="23"/>
    </row>
    <row r="189" spans="1:12">
      <c r="A189" s="80"/>
      <c r="B189" s="24"/>
      <c r="C189" s="25"/>
      <c r="D189" s="25"/>
      <c r="E189" s="80"/>
      <c r="F189" s="80"/>
      <c r="G189" s="80"/>
      <c r="H189" s="24"/>
      <c r="I189" s="23"/>
      <c r="J189" s="23"/>
      <c r="K189" s="23"/>
      <c r="L189" s="23"/>
    </row>
    <row r="190" spans="1:12">
      <c r="A190" s="80"/>
      <c r="B190" s="24"/>
      <c r="C190" s="25"/>
      <c r="D190" s="25"/>
      <c r="E190" s="80"/>
      <c r="F190" s="80"/>
      <c r="G190" s="80"/>
      <c r="H190" s="24"/>
      <c r="I190" s="23"/>
      <c r="J190" s="23"/>
      <c r="K190" s="23"/>
      <c r="L190" s="23"/>
    </row>
    <row r="191" spans="1:12">
      <c r="A191" s="80"/>
      <c r="B191" s="24"/>
      <c r="C191" s="25"/>
      <c r="D191" s="25"/>
      <c r="E191" s="80"/>
      <c r="F191" s="80"/>
      <c r="G191" s="80"/>
      <c r="H191" s="24"/>
      <c r="I191" s="23"/>
      <c r="J191" s="23"/>
      <c r="K191" s="23"/>
      <c r="L191" s="23"/>
    </row>
    <row r="192" spans="1:12">
      <c r="A192" s="80"/>
      <c r="B192" s="24"/>
      <c r="C192" s="25"/>
      <c r="D192" s="25"/>
      <c r="E192" s="80"/>
      <c r="F192" s="80"/>
      <c r="G192" s="80"/>
      <c r="H192" s="24"/>
      <c r="I192" s="23"/>
      <c r="J192" s="23"/>
      <c r="K192" s="23"/>
      <c r="L192" s="23"/>
    </row>
    <row r="193" spans="1:12">
      <c r="A193" s="80"/>
      <c r="B193" s="24"/>
      <c r="C193" s="25"/>
      <c r="D193" s="25"/>
      <c r="E193" s="80"/>
      <c r="F193" s="80"/>
      <c r="G193" s="80"/>
      <c r="H193" s="24"/>
      <c r="I193" s="23"/>
      <c r="J193" s="23"/>
      <c r="K193" s="23"/>
      <c r="L193" s="23"/>
    </row>
    <row r="194" spans="1:12">
      <c r="A194" s="80"/>
      <c r="B194" s="24"/>
      <c r="C194" s="25"/>
      <c r="D194" s="25"/>
      <c r="E194" s="80"/>
      <c r="F194" s="80"/>
      <c r="G194" s="80"/>
      <c r="H194" s="24"/>
      <c r="I194" s="23"/>
      <c r="J194" s="23"/>
      <c r="K194" s="23"/>
      <c r="L194" s="23"/>
    </row>
    <row r="195" spans="1:12">
      <c r="A195" s="80"/>
      <c r="B195" s="24"/>
      <c r="C195" s="25"/>
      <c r="D195" s="25"/>
      <c r="E195" s="80"/>
      <c r="F195" s="80"/>
      <c r="G195" s="80"/>
      <c r="H195" s="24"/>
      <c r="I195" s="23"/>
      <c r="J195" s="23"/>
      <c r="K195" s="23"/>
      <c r="L195" s="23"/>
    </row>
    <row r="196" spans="1:12">
      <c r="A196" s="80"/>
      <c r="B196" s="24"/>
      <c r="C196" s="25"/>
      <c r="D196" s="25"/>
      <c r="E196" s="80"/>
      <c r="F196" s="80"/>
      <c r="G196" s="80"/>
      <c r="H196" s="24"/>
      <c r="I196" s="23"/>
      <c r="J196" s="23"/>
      <c r="K196" s="23"/>
      <c r="L196" s="23"/>
    </row>
    <row r="197" spans="1:12">
      <c r="A197" s="80"/>
      <c r="B197" s="24"/>
      <c r="C197" s="25"/>
      <c r="D197" s="25"/>
      <c r="E197" s="80"/>
      <c r="F197" s="80"/>
      <c r="G197" s="80"/>
      <c r="H197" s="24"/>
      <c r="I197" s="23"/>
      <c r="J197" s="23"/>
      <c r="K197" s="23"/>
      <c r="L197" s="23"/>
    </row>
    <row r="198" spans="1:12">
      <c r="A198" s="80"/>
      <c r="B198" s="24"/>
      <c r="C198" s="25"/>
      <c r="D198" s="25"/>
      <c r="E198" s="80"/>
      <c r="F198" s="80"/>
      <c r="G198" s="80"/>
      <c r="H198" s="24"/>
      <c r="I198" s="23"/>
      <c r="J198" s="23"/>
      <c r="K198" s="23"/>
      <c r="L198" s="23"/>
    </row>
    <row r="199" spans="1:12">
      <c r="A199" s="80"/>
      <c r="B199" s="24"/>
      <c r="C199" s="25"/>
      <c r="D199" s="25"/>
      <c r="E199" s="80"/>
      <c r="F199" s="80"/>
      <c r="G199" s="80"/>
      <c r="H199" s="24"/>
      <c r="I199" s="23"/>
      <c r="J199" s="23"/>
      <c r="K199" s="23"/>
      <c r="L199" s="23"/>
    </row>
    <row r="200" spans="1:12">
      <c r="A200" s="80"/>
      <c r="B200" s="24"/>
      <c r="C200" s="25"/>
      <c r="D200" s="25"/>
      <c r="E200" s="80"/>
      <c r="F200" s="80"/>
      <c r="G200" s="80"/>
      <c r="H200" s="24"/>
      <c r="I200" s="23"/>
      <c r="J200" s="23"/>
      <c r="K200" s="23"/>
      <c r="L200" s="23"/>
    </row>
    <row r="201" spans="1:12">
      <c r="A201" s="80"/>
      <c r="B201" s="24"/>
      <c r="C201" s="25"/>
      <c r="D201" s="25"/>
      <c r="E201" s="80"/>
      <c r="F201" s="80"/>
      <c r="G201" s="80"/>
      <c r="H201" s="24"/>
      <c r="I201" s="23"/>
      <c r="J201" s="23"/>
      <c r="K201" s="23"/>
      <c r="L201" s="23"/>
    </row>
    <row r="202" spans="1:12">
      <c r="A202" s="80"/>
      <c r="B202" s="24"/>
      <c r="C202" s="25"/>
      <c r="D202" s="25"/>
      <c r="E202" s="80"/>
      <c r="F202" s="80"/>
      <c r="G202" s="80"/>
      <c r="H202" s="24"/>
      <c r="I202" s="23"/>
      <c r="J202" s="23"/>
      <c r="K202" s="23"/>
      <c r="L202" s="23"/>
    </row>
    <row r="203" spans="1:12">
      <c r="A203" s="80"/>
      <c r="B203" s="24"/>
      <c r="C203" s="25"/>
      <c r="D203" s="25"/>
      <c r="E203" s="80"/>
      <c r="F203" s="80"/>
      <c r="G203" s="80"/>
      <c r="H203" s="24"/>
      <c r="I203" s="23"/>
      <c r="J203" s="23"/>
      <c r="K203" s="23"/>
      <c r="L203" s="23"/>
    </row>
    <row r="204" spans="1:12">
      <c r="A204" s="80"/>
      <c r="B204" s="24"/>
      <c r="C204" s="25"/>
      <c r="D204" s="25"/>
      <c r="E204" s="80"/>
      <c r="F204" s="80"/>
      <c r="G204" s="80"/>
      <c r="H204" s="24"/>
      <c r="I204" s="23"/>
      <c r="J204" s="23"/>
      <c r="K204" s="23"/>
      <c r="L204" s="23"/>
    </row>
    <row r="205" spans="1:12">
      <c r="A205" s="80"/>
      <c r="B205" s="24"/>
      <c r="C205" s="25"/>
      <c r="D205" s="25"/>
      <c r="E205" s="80"/>
      <c r="F205" s="80"/>
      <c r="G205" s="80"/>
      <c r="H205" s="24"/>
      <c r="I205" s="23"/>
      <c r="J205" s="23"/>
      <c r="K205" s="23"/>
      <c r="L205" s="23"/>
    </row>
    <row r="206" spans="1:12">
      <c r="A206" s="80"/>
      <c r="B206" s="24"/>
      <c r="C206" s="25"/>
      <c r="D206" s="25"/>
      <c r="E206" s="80"/>
      <c r="F206" s="80"/>
      <c r="G206" s="80"/>
      <c r="H206" s="24"/>
      <c r="I206" s="23"/>
      <c r="J206" s="23"/>
      <c r="K206" s="23"/>
      <c r="L206" s="23"/>
    </row>
    <row r="207" spans="1:12">
      <c r="A207" s="80"/>
      <c r="B207" s="24"/>
      <c r="C207" s="25"/>
      <c r="D207" s="25"/>
      <c r="E207" s="80"/>
      <c r="F207" s="80"/>
      <c r="G207" s="80"/>
      <c r="H207" s="24"/>
      <c r="I207" s="23"/>
      <c r="J207" s="23"/>
      <c r="K207" s="23"/>
      <c r="L207" s="23"/>
    </row>
    <row r="208" spans="1:12">
      <c r="A208" s="80"/>
      <c r="B208" s="24"/>
      <c r="C208" s="25"/>
      <c r="D208" s="25"/>
      <c r="E208" s="80"/>
      <c r="F208" s="80"/>
      <c r="G208" s="80"/>
      <c r="H208" s="24"/>
      <c r="I208" s="23"/>
      <c r="J208" s="23"/>
      <c r="K208" s="23"/>
      <c r="L208" s="23"/>
    </row>
    <row r="209" spans="1:12">
      <c r="A209" s="80"/>
      <c r="B209" s="24"/>
      <c r="C209" s="25"/>
      <c r="D209" s="25"/>
      <c r="E209" s="80"/>
      <c r="F209" s="80"/>
      <c r="G209" s="80"/>
      <c r="H209" s="24"/>
      <c r="I209" s="23"/>
      <c r="J209" s="23"/>
      <c r="K209" s="23"/>
      <c r="L209" s="23"/>
    </row>
    <row r="210" spans="1:12">
      <c r="A210" s="80"/>
      <c r="B210" s="24"/>
      <c r="C210" s="25"/>
      <c r="D210" s="25"/>
      <c r="E210" s="80"/>
      <c r="F210" s="80"/>
      <c r="G210" s="80"/>
      <c r="H210" s="24"/>
      <c r="I210" s="23"/>
      <c r="J210" s="23"/>
      <c r="K210" s="23"/>
      <c r="L210" s="23"/>
    </row>
    <row r="211" spans="1:12">
      <c r="A211" s="80"/>
      <c r="B211" s="24"/>
      <c r="C211" s="25"/>
      <c r="D211" s="25"/>
      <c r="E211" s="80"/>
      <c r="F211" s="80"/>
      <c r="G211" s="80"/>
      <c r="H211" s="24"/>
      <c r="I211" s="23"/>
      <c r="J211" s="23"/>
      <c r="K211" s="23"/>
      <c r="L211" s="23"/>
    </row>
    <row r="212" spans="1:12">
      <c r="A212" s="80"/>
      <c r="B212" s="24"/>
      <c r="C212" s="25"/>
      <c r="D212" s="25"/>
      <c r="E212" s="80"/>
      <c r="F212" s="80"/>
      <c r="G212" s="80"/>
      <c r="H212" s="24"/>
      <c r="I212" s="23"/>
      <c r="J212" s="23"/>
      <c r="K212" s="23"/>
      <c r="L212" s="23"/>
    </row>
    <row r="213" spans="1:12">
      <c r="A213" s="80"/>
      <c r="B213" s="24"/>
      <c r="C213" s="25"/>
      <c r="D213" s="25"/>
      <c r="E213" s="80"/>
      <c r="F213" s="80"/>
      <c r="G213" s="80"/>
      <c r="H213" s="24"/>
      <c r="I213" s="23"/>
      <c r="J213" s="23"/>
      <c r="K213" s="23"/>
      <c r="L213" s="23"/>
    </row>
    <row r="214" spans="1:12">
      <c r="A214" s="80"/>
      <c r="B214" s="24"/>
      <c r="C214" s="25"/>
      <c r="D214" s="25"/>
      <c r="E214" s="80"/>
      <c r="F214" s="80"/>
      <c r="G214" s="80"/>
      <c r="H214" s="24"/>
      <c r="I214" s="23"/>
      <c r="J214" s="23"/>
      <c r="K214" s="23"/>
      <c r="L214" s="23"/>
    </row>
    <row r="215" spans="1:12">
      <c r="A215" s="80"/>
      <c r="B215" s="24"/>
      <c r="C215" s="25"/>
      <c r="D215" s="25"/>
      <c r="E215" s="80"/>
      <c r="F215" s="80"/>
      <c r="G215" s="80"/>
      <c r="H215" s="24"/>
      <c r="I215" s="23"/>
      <c r="J215" s="23"/>
      <c r="K215" s="23"/>
      <c r="L215" s="23"/>
    </row>
    <row r="216" spans="1:12">
      <c r="A216" s="80"/>
      <c r="B216" s="24"/>
      <c r="C216" s="25"/>
      <c r="D216" s="25"/>
      <c r="E216" s="80"/>
      <c r="F216" s="80"/>
      <c r="G216" s="80"/>
      <c r="H216" s="24"/>
      <c r="I216" s="23"/>
      <c r="J216" s="23"/>
      <c r="K216" s="23"/>
      <c r="L216" s="23"/>
    </row>
    <row r="217" spans="1:12">
      <c r="A217" s="80"/>
      <c r="B217" s="24"/>
      <c r="C217" s="25"/>
      <c r="D217" s="25"/>
      <c r="E217" s="80"/>
      <c r="F217" s="80"/>
      <c r="G217" s="80"/>
      <c r="H217" s="24"/>
      <c r="I217" s="23"/>
      <c r="J217" s="23"/>
      <c r="K217" s="23"/>
      <c r="L217" s="23"/>
    </row>
    <row r="218" spans="1:12">
      <c r="A218" s="80"/>
      <c r="B218" s="24"/>
      <c r="C218" s="25"/>
      <c r="D218" s="25"/>
      <c r="E218" s="80"/>
      <c r="F218" s="80"/>
      <c r="G218" s="80"/>
      <c r="H218" s="24"/>
      <c r="I218" s="23"/>
      <c r="J218" s="23"/>
      <c r="K218" s="23"/>
      <c r="L218" s="23"/>
    </row>
    <row r="219" spans="1:12">
      <c r="A219" s="80"/>
      <c r="B219" s="24"/>
      <c r="C219" s="25"/>
      <c r="D219" s="25"/>
      <c r="E219" s="80"/>
      <c r="F219" s="80"/>
      <c r="G219" s="80"/>
      <c r="H219" s="24"/>
      <c r="I219" s="23"/>
      <c r="J219" s="23"/>
      <c r="K219" s="23"/>
      <c r="L219" s="23"/>
    </row>
    <row r="220" spans="1:12">
      <c r="A220" s="80"/>
      <c r="B220" s="24"/>
      <c r="C220" s="25"/>
      <c r="D220" s="25"/>
      <c r="E220" s="80"/>
      <c r="F220" s="80"/>
      <c r="G220" s="80"/>
      <c r="H220" s="24"/>
      <c r="I220" s="23"/>
      <c r="J220" s="23"/>
      <c r="K220" s="23"/>
      <c r="L220" s="23"/>
    </row>
    <row r="221" spans="1:12">
      <c r="A221" s="80"/>
      <c r="B221" s="24"/>
      <c r="C221" s="25"/>
      <c r="D221" s="25"/>
      <c r="E221" s="80"/>
      <c r="F221" s="80"/>
      <c r="G221" s="80"/>
      <c r="H221" s="24"/>
      <c r="I221" s="23"/>
      <c r="J221" s="23"/>
      <c r="K221" s="23"/>
      <c r="L221" s="23"/>
    </row>
    <row r="222" spans="1:12">
      <c r="A222" s="80"/>
      <c r="B222" s="24"/>
      <c r="C222" s="25"/>
      <c r="D222" s="25"/>
      <c r="E222" s="80"/>
      <c r="F222" s="80"/>
      <c r="G222" s="80"/>
      <c r="H222" s="24"/>
      <c r="I222" s="23"/>
      <c r="J222" s="23"/>
      <c r="K222" s="23"/>
      <c r="L222" s="23"/>
    </row>
    <row r="223" spans="1:12">
      <c r="A223" s="80"/>
      <c r="B223" s="24"/>
      <c r="C223" s="25"/>
      <c r="D223" s="25"/>
      <c r="E223" s="80"/>
      <c r="F223" s="80"/>
      <c r="G223" s="80"/>
      <c r="H223" s="24"/>
      <c r="I223" s="23"/>
      <c r="J223" s="23"/>
      <c r="K223" s="23"/>
      <c r="L223" s="23"/>
    </row>
    <row r="224" spans="1:12">
      <c r="A224" s="80"/>
      <c r="B224" s="24"/>
      <c r="C224" s="25"/>
      <c r="D224" s="25"/>
      <c r="E224" s="80"/>
      <c r="F224" s="80"/>
      <c r="G224" s="80"/>
      <c r="H224" s="24"/>
      <c r="I224" s="23"/>
      <c r="J224" s="23"/>
      <c r="K224" s="23"/>
      <c r="L224" s="23"/>
    </row>
    <row r="225" spans="1:12">
      <c r="A225" s="80"/>
      <c r="B225" s="24"/>
      <c r="C225" s="25"/>
      <c r="D225" s="25"/>
      <c r="E225" s="80"/>
      <c r="F225" s="80"/>
      <c r="G225" s="80"/>
      <c r="H225" s="24"/>
      <c r="I225" s="23"/>
      <c r="J225" s="23"/>
      <c r="K225" s="23"/>
      <c r="L225" s="23"/>
    </row>
    <row r="226" spans="1:12">
      <c r="A226" s="80"/>
      <c r="B226" s="24"/>
      <c r="C226" s="25"/>
      <c r="D226" s="25"/>
      <c r="E226" s="80"/>
      <c r="F226" s="80"/>
      <c r="G226" s="80"/>
      <c r="H226" s="24"/>
      <c r="I226" s="23"/>
      <c r="J226" s="23"/>
      <c r="K226" s="23"/>
      <c r="L226" s="23"/>
    </row>
    <row r="227" spans="1:12">
      <c r="A227" s="80"/>
      <c r="B227" s="24"/>
      <c r="C227" s="25"/>
      <c r="D227" s="25"/>
      <c r="E227" s="80"/>
      <c r="F227" s="80"/>
      <c r="G227" s="80"/>
      <c r="H227" s="24"/>
      <c r="I227" s="23"/>
      <c r="J227" s="23"/>
      <c r="K227" s="23"/>
      <c r="L227" s="23"/>
    </row>
    <row r="228" spans="1:12">
      <c r="A228" s="80"/>
      <c r="B228" s="24"/>
      <c r="C228" s="25"/>
      <c r="D228" s="25"/>
      <c r="E228" s="80"/>
      <c r="F228" s="80"/>
      <c r="G228" s="80"/>
      <c r="H228" s="24"/>
      <c r="I228" s="23"/>
      <c r="J228" s="23"/>
      <c r="K228" s="23"/>
      <c r="L228" s="23"/>
    </row>
    <row r="229" spans="1:12">
      <c r="A229" s="80"/>
      <c r="B229" s="24"/>
      <c r="C229" s="25"/>
      <c r="D229" s="25"/>
      <c r="E229" s="80"/>
      <c r="F229" s="80"/>
      <c r="G229" s="80"/>
      <c r="H229" s="24"/>
      <c r="I229" s="23"/>
      <c r="J229" s="23"/>
      <c r="K229" s="23"/>
      <c r="L229" s="23"/>
    </row>
    <row r="230" spans="1:12">
      <c r="A230" s="80"/>
      <c r="B230" s="24"/>
      <c r="C230" s="25"/>
      <c r="D230" s="25"/>
      <c r="E230" s="80"/>
      <c r="F230" s="80"/>
      <c r="G230" s="80"/>
      <c r="H230" s="24"/>
      <c r="I230" s="23"/>
      <c r="J230" s="23"/>
      <c r="K230" s="23"/>
      <c r="L230" s="23"/>
    </row>
    <row r="231" spans="1:12">
      <c r="A231" s="80"/>
      <c r="B231" s="24"/>
      <c r="C231" s="25"/>
      <c r="D231" s="25"/>
      <c r="E231" s="80"/>
      <c r="F231" s="80"/>
      <c r="G231" s="80"/>
      <c r="H231" s="24"/>
      <c r="I231" s="23"/>
      <c r="J231" s="23"/>
      <c r="K231" s="23"/>
      <c r="L231" s="23"/>
    </row>
    <row r="232" spans="1:12">
      <c r="A232" s="80"/>
      <c r="B232" s="24"/>
      <c r="C232" s="25"/>
      <c r="D232" s="25"/>
      <c r="E232" s="80"/>
      <c r="F232" s="80"/>
      <c r="G232" s="80"/>
      <c r="H232" s="24"/>
      <c r="I232" s="23"/>
      <c r="J232" s="23"/>
      <c r="K232" s="23"/>
      <c r="L232" s="23"/>
    </row>
    <row r="233" spans="1:12">
      <c r="A233" s="80"/>
      <c r="B233" s="24"/>
      <c r="C233" s="25"/>
      <c r="D233" s="25"/>
      <c r="E233" s="80"/>
      <c r="F233" s="80"/>
      <c r="G233" s="80"/>
      <c r="H233" s="24"/>
      <c r="I233" s="23"/>
      <c r="J233" s="23"/>
      <c r="K233" s="23"/>
      <c r="L233" s="23"/>
    </row>
    <row r="234" spans="1:12">
      <c r="A234" s="80"/>
      <c r="B234" s="24"/>
      <c r="C234" s="25"/>
      <c r="D234" s="25"/>
      <c r="E234" s="80"/>
      <c r="F234" s="80"/>
      <c r="G234" s="80"/>
      <c r="H234" s="24"/>
      <c r="I234" s="23"/>
      <c r="J234" s="23"/>
      <c r="K234" s="23"/>
      <c r="L234" s="23"/>
    </row>
    <row r="235" spans="1:12">
      <c r="A235" s="80"/>
      <c r="B235" s="24"/>
      <c r="C235" s="25"/>
      <c r="D235" s="25"/>
      <c r="E235" s="80"/>
      <c r="F235" s="80"/>
      <c r="G235" s="80"/>
      <c r="H235" s="24"/>
      <c r="I235" s="23"/>
      <c r="J235" s="23"/>
      <c r="K235" s="23"/>
      <c r="L235" s="23"/>
    </row>
    <row r="236" spans="1:12">
      <c r="A236" s="80"/>
      <c r="B236" s="24"/>
      <c r="C236" s="25"/>
      <c r="D236" s="25"/>
      <c r="E236" s="80"/>
      <c r="F236" s="80"/>
      <c r="G236" s="80"/>
      <c r="H236" s="24"/>
      <c r="I236" s="23"/>
      <c r="J236" s="23"/>
      <c r="K236" s="23"/>
      <c r="L236" s="23"/>
    </row>
    <row r="237" spans="1:12">
      <c r="A237" s="80"/>
      <c r="B237" s="24"/>
      <c r="C237" s="25"/>
      <c r="D237" s="25"/>
      <c r="E237" s="80"/>
      <c r="F237" s="80"/>
      <c r="G237" s="80"/>
      <c r="H237" s="24"/>
      <c r="I237" s="23"/>
      <c r="J237" s="23"/>
      <c r="K237" s="23"/>
      <c r="L237" s="23"/>
    </row>
    <row r="238" spans="1:12">
      <c r="A238" s="80"/>
      <c r="B238" s="24"/>
      <c r="C238" s="25"/>
      <c r="D238" s="25"/>
      <c r="E238" s="80"/>
      <c r="F238" s="80"/>
      <c r="G238" s="80"/>
      <c r="H238" s="24"/>
      <c r="I238" s="23"/>
      <c r="J238" s="23"/>
      <c r="K238" s="23"/>
      <c r="L238" s="23"/>
    </row>
    <row r="239" spans="1:12">
      <c r="A239" s="80"/>
      <c r="B239" s="24"/>
      <c r="C239" s="25"/>
      <c r="D239" s="25"/>
      <c r="E239" s="80"/>
      <c r="F239" s="80"/>
      <c r="G239" s="80"/>
      <c r="H239" s="24"/>
      <c r="I239" s="23"/>
      <c r="J239" s="23"/>
      <c r="K239" s="23"/>
      <c r="L239" s="23"/>
    </row>
    <row r="240" spans="1:12">
      <c r="A240" s="80"/>
      <c r="B240" s="24"/>
      <c r="C240" s="25"/>
      <c r="D240" s="25"/>
      <c r="E240" s="80"/>
      <c r="F240" s="80"/>
      <c r="G240" s="80"/>
      <c r="H240" s="24"/>
      <c r="I240" s="23"/>
      <c r="J240" s="23"/>
      <c r="K240" s="23"/>
      <c r="L240" s="23"/>
    </row>
    <row r="241" spans="1:12">
      <c r="A241" s="80"/>
      <c r="B241" s="24"/>
      <c r="C241" s="25"/>
      <c r="D241" s="25"/>
      <c r="E241" s="80"/>
      <c r="F241" s="80"/>
      <c r="G241" s="80"/>
      <c r="H241" s="24"/>
      <c r="I241" s="23"/>
      <c r="J241" s="23"/>
      <c r="K241" s="23"/>
      <c r="L241" s="23"/>
    </row>
    <row r="242" spans="1:12">
      <c r="A242" s="80"/>
      <c r="B242" s="24"/>
      <c r="C242" s="25"/>
      <c r="D242" s="25"/>
      <c r="E242" s="80"/>
      <c r="F242" s="80"/>
      <c r="G242" s="80"/>
      <c r="H242" s="24"/>
      <c r="I242" s="23"/>
      <c r="J242" s="23"/>
      <c r="K242" s="23"/>
      <c r="L242" s="23"/>
    </row>
    <row r="243" spans="1:12">
      <c r="A243" s="80"/>
      <c r="B243" s="24"/>
      <c r="C243" s="25"/>
      <c r="D243" s="25"/>
      <c r="E243" s="80"/>
      <c r="F243" s="80"/>
      <c r="G243" s="80"/>
      <c r="H243" s="24"/>
      <c r="I243" s="23"/>
      <c r="J243" s="23"/>
      <c r="K243" s="23"/>
      <c r="L243" s="23"/>
    </row>
    <row r="244" spans="1:12">
      <c r="A244" s="80"/>
      <c r="B244" s="24"/>
      <c r="C244" s="25"/>
      <c r="D244" s="25"/>
      <c r="E244" s="80"/>
      <c r="F244" s="80"/>
      <c r="G244" s="80"/>
      <c r="H244" s="24"/>
      <c r="I244" s="23"/>
      <c r="J244" s="23"/>
      <c r="K244" s="23"/>
      <c r="L244" s="23"/>
    </row>
    <row r="245" spans="1:12">
      <c r="A245" s="80"/>
      <c r="B245" s="24"/>
      <c r="C245" s="25"/>
      <c r="D245" s="25"/>
      <c r="E245" s="80"/>
      <c r="F245" s="80"/>
      <c r="G245" s="80"/>
      <c r="H245" s="24"/>
      <c r="I245" s="23"/>
      <c r="J245" s="23"/>
      <c r="K245" s="23"/>
      <c r="L245" s="23"/>
    </row>
    <row r="246" spans="1:12">
      <c r="A246" s="80"/>
      <c r="B246" s="24"/>
      <c r="C246" s="25"/>
      <c r="D246" s="25"/>
      <c r="E246" s="80"/>
      <c r="F246" s="80"/>
      <c r="G246" s="80"/>
      <c r="H246" s="24"/>
      <c r="I246" s="23"/>
      <c r="J246" s="23"/>
      <c r="K246" s="23"/>
      <c r="L246" s="23"/>
    </row>
    <row r="247" spans="1:12">
      <c r="A247" s="80"/>
      <c r="B247" s="24"/>
      <c r="C247" s="25"/>
      <c r="D247" s="25"/>
      <c r="E247" s="80"/>
      <c r="F247" s="80"/>
      <c r="G247" s="80"/>
      <c r="H247" s="24"/>
      <c r="I247" s="23"/>
      <c r="J247" s="23"/>
      <c r="K247" s="23"/>
      <c r="L247" s="23"/>
    </row>
    <row r="248" spans="1:12">
      <c r="A248" s="80"/>
      <c r="B248" s="24"/>
      <c r="C248" s="25"/>
      <c r="D248" s="25"/>
      <c r="E248" s="80"/>
      <c r="F248" s="80"/>
      <c r="G248" s="80"/>
      <c r="H248" s="24"/>
      <c r="I248" s="23"/>
      <c r="J248" s="23"/>
      <c r="K248" s="23"/>
      <c r="L248" s="23"/>
    </row>
    <row r="249" spans="1:12">
      <c r="A249" s="80"/>
      <c r="B249" s="24"/>
      <c r="C249" s="25"/>
      <c r="D249" s="25"/>
      <c r="E249" s="80"/>
      <c r="F249" s="80"/>
      <c r="G249" s="80"/>
      <c r="H249" s="24"/>
      <c r="I249" s="23"/>
      <c r="J249" s="23"/>
      <c r="K249" s="23"/>
      <c r="L249" s="23"/>
    </row>
    <row r="250" spans="1:12">
      <c r="A250" s="80"/>
      <c r="B250" s="24"/>
      <c r="C250" s="25"/>
      <c r="D250" s="25"/>
      <c r="E250" s="80"/>
      <c r="F250" s="80"/>
      <c r="G250" s="80"/>
      <c r="H250" s="24"/>
      <c r="I250" s="23"/>
      <c r="J250" s="23"/>
      <c r="K250" s="23"/>
      <c r="L250" s="23"/>
    </row>
    <row r="251" spans="1:12">
      <c r="A251" s="80"/>
      <c r="B251" s="24"/>
      <c r="C251" s="25"/>
      <c r="D251" s="25"/>
      <c r="E251" s="80"/>
      <c r="F251" s="80"/>
      <c r="G251" s="80"/>
      <c r="H251" s="24"/>
      <c r="I251" s="23"/>
      <c r="J251" s="23"/>
      <c r="K251" s="23"/>
      <c r="L251" s="23"/>
    </row>
    <row r="252" spans="1:12">
      <c r="A252" s="80"/>
      <c r="B252" s="24"/>
      <c r="C252" s="25"/>
      <c r="D252" s="25"/>
      <c r="E252" s="80"/>
      <c r="F252" s="80"/>
      <c r="G252" s="80"/>
      <c r="H252" s="24"/>
      <c r="I252" s="23"/>
      <c r="J252" s="23"/>
      <c r="K252" s="23"/>
      <c r="L252" s="23"/>
    </row>
    <row r="253" spans="1:12">
      <c r="A253" s="80"/>
      <c r="B253" s="24"/>
      <c r="C253" s="25"/>
      <c r="D253" s="25"/>
      <c r="E253" s="80"/>
      <c r="F253" s="80"/>
      <c r="G253" s="80"/>
      <c r="H253" s="24"/>
      <c r="I253" s="23"/>
      <c r="J253" s="23"/>
      <c r="K253" s="23"/>
      <c r="L253" s="23"/>
    </row>
    <row r="254" spans="1:12">
      <c r="A254" s="80"/>
      <c r="B254" s="24"/>
      <c r="C254" s="25"/>
      <c r="D254" s="25"/>
      <c r="E254" s="80"/>
      <c r="F254" s="80"/>
      <c r="G254" s="80"/>
      <c r="H254" s="24"/>
      <c r="I254" s="23"/>
      <c r="J254" s="23"/>
      <c r="K254" s="23"/>
      <c r="L254" s="23"/>
    </row>
    <row r="255" spans="1:12">
      <c r="A255" s="80"/>
      <c r="B255" s="24"/>
      <c r="C255" s="25"/>
      <c r="D255" s="25"/>
      <c r="E255" s="80"/>
      <c r="F255" s="80"/>
      <c r="G255" s="80"/>
      <c r="H255" s="24"/>
      <c r="I255" s="23"/>
      <c r="J255" s="23"/>
      <c r="K255" s="23"/>
      <c r="L255" s="23"/>
    </row>
    <row r="256" spans="1:12">
      <c r="A256" s="80"/>
      <c r="B256" s="24"/>
      <c r="C256" s="25"/>
      <c r="D256" s="25"/>
      <c r="E256" s="80"/>
      <c r="F256" s="80"/>
      <c r="G256" s="80"/>
      <c r="H256" s="24"/>
      <c r="I256" s="23"/>
      <c r="J256" s="23"/>
      <c r="K256" s="23"/>
      <c r="L256" s="23"/>
    </row>
    <row r="257" spans="1:12">
      <c r="A257" s="80"/>
      <c r="B257" s="24"/>
      <c r="C257" s="25"/>
      <c r="D257" s="25"/>
      <c r="E257" s="80"/>
      <c r="F257" s="80"/>
      <c r="G257" s="80"/>
      <c r="H257" s="24"/>
      <c r="I257" s="23"/>
      <c r="J257" s="23"/>
      <c r="K257" s="23"/>
      <c r="L257" s="23"/>
    </row>
    <row r="258" spans="1:12">
      <c r="A258" s="80"/>
      <c r="B258" s="24"/>
      <c r="C258" s="25"/>
      <c r="D258" s="25"/>
      <c r="E258" s="80"/>
      <c r="F258" s="80"/>
      <c r="G258" s="80"/>
      <c r="H258" s="24"/>
      <c r="I258" s="23"/>
      <c r="J258" s="23"/>
      <c r="K258" s="23"/>
      <c r="L258" s="23"/>
    </row>
    <row r="259" spans="1:12">
      <c r="A259" s="80"/>
      <c r="B259" s="24"/>
      <c r="C259" s="25"/>
      <c r="D259" s="25"/>
      <c r="E259" s="80"/>
      <c r="F259" s="80"/>
      <c r="G259" s="80"/>
      <c r="H259" s="24"/>
      <c r="I259" s="23"/>
      <c r="J259" s="23"/>
      <c r="K259" s="23"/>
      <c r="L259" s="23"/>
    </row>
    <row r="260" spans="1:12">
      <c r="A260" s="80"/>
      <c r="B260" s="24"/>
      <c r="C260" s="25"/>
      <c r="D260" s="25"/>
      <c r="E260" s="80"/>
      <c r="F260" s="80"/>
      <c r="G260" s="80"/>
      <c r="H260" s="24"/>
      <c r="I260" s="23"/>
      <c r="J260" s="23"/>
      <c r="K260" s="23"/>
      <c r="L260" s="23"/>
    </row>
    <row r="261" spans="1:12">
      <c r="A261" s="80"/>
      <c r="B261" s="24"/>
      <c r="C261" s="25"/>
      <c r="D261" s="25"/>
      <c r="E261" s="80"/>
      <c r="F261" s="80"/>
      <c r="G261" s="80"/>
      <c r="H261" s="24"/>
      <c r="I261" s="23"/>
      <c r="J261" s="23"/>
      <c r="K261" s="23"/>
      <c r="L261" s="23"/>
    </row>
    <row r="262" spans="1:12">
      <c r="A262" s="80"/>
      <c r="B262" s="24"/>
      <c r="C262" s="25"/>
      <c r="D262" s="25"/>
      <c r="E262" s="80"/>
      <c r="F262" s="80"/>
      <c r="G262" s="80"/>
      <c r="H262" s="24"/>
      <c r="I262" s="23"/>
      <c r="J262" s="23"/>
      <c r="K262" s="23"/>
      <c r="L262" s="23"/>
    </row>
    <row r="263" spans="1:12">
      <c r="A263" s="80"/>
      <c r="B263" s="24"/>
      <c r="C263" s="25"/>
      <c r="D263" s="25"/>
      <c r="E263" s="80"/>
      <c r="F263" s="80"/>
      <c r="G263" s="80"/>
      <c r="H263" s="24"/>
      <c r="I263" s="23"/>
      <c r="J263" s="23"/>
      <c r="K263" s="23"/>
      <c r="L263" s="23"/>
    </row>
    <row r="264" spans="1:12">
      <c r="A264" s="80"/>
      <c r="B264" s="24"/>
      <c r="C264" s="25"/>
      <c r="D264" s="25"/>
      <c r="E264" s="80"/>
      <c r="F264" s="80"/>
      <c r="G264" s="80"/>
      <c r="H264" s="24"/>
      <c r="I264" s="23"/>
      <c r="J264" s="23"/>
      <c r="K264" s="23"/>
      <c r="L264" s="23"/>
    </row>
    <row r="265" spans="1:12">
      <c r="A265" s="80"/>
      <c r="B265" s="24"/>
      <c r="C265" s="25"/>
      <c r="D265" s="25"/>
      <c r="E265" s="80"/>
      <c r="F265" s="80"/>
      <c r="G265" s="80"/>
      <c r="H265" s="24"/>
      <c r="I265" s="23"/>
      <c r="J265" s="23"/>
      <c r="K265" s="23"/>
      <c r="L265" s="23"/>
    </row>
    <row r="266" spans="1:12">
      <c r="A266" s="80"/>
      <c r="B266" s="24"/>
      <c r="C266" s="25"/>
      <c r="D266" s="25"/>
      <c r="E266" s="80"/>
      <c r="F266" s="80"/>
      <c r="G266" s="80"/>
      <c r="H266" s="24"/>
      <c r="I266" s="23"/>
      <c r="J266" s="23"/>
      <c r="K266" s="23"/>
      <c r="L266" s="23"/>
    </row>
    <row r="267" spans="1:12">
      <c r="A267" s="80"/>
      <c r="B267" s="24"/>
      <c r="C267" s="25"/>
      <c r="D267" s="25"/>
      <c r="E267" s="80"/>
      <c r="F267" s="80"/>
      <c r="G267" s="80"/>
      <c r="H267" s="24"/>
      <c r="I267" s="23"/>
      <c r="J267" s="23"/>
      <c r="K267" s="23"/>
      <c r="L267" s="23"/>
    </row>
    <row r="268" spans="1:12">
      <c r="A268" s="80"/>
      <c r="B268" s="24"/>
      <c r="C268" s="25"/>
      <c r="D268" s="25"/>
      <c r="E268" s="80"/>
      <c r="F268" s="80"/>
      <c r="G268" s="80"/>
      <c r="H268" s="24"/>
      <c r="I268" s="23"/>
      <c r="J268" s="23"/>
      <c r="K268" s="23"/>
      <c r="L268" s="23"/>
    </row>
    <row r="269" spans="1:12">
      <c r="A269" s="80"/>
      <c r="B269" s="24"/>
      <c r="C269" s="25"/>
      <c r="D269" s="25"/>
      <c r="E269" s="80"/>
      <c r="F269" s="80"/>
      <c r="G269" s="80"/>
      <c r="H269" s="24"/>
      <c r="I269" s="23"/>
      <c r="J269" s="23"/>
      <c r="K269" s="23"/>
      <c r="L269" s="23"/>
    </row>
    <row r="270" spans="1:12">
      <c r="A270" s="80"/>
      <c r="B270" s="24"/>
      <c r="C270" s="25"/>
      <c r="D270" s="25"/>
      <c r="E270" s="80"/>
      <c r="F270" s="80"/>
      <c r="G270" s="80"/>
      <c r="H270" s="24"/>
      <c r="I270" s="23"/>
      <c r="J270" s="23"/>
      <c r="K270" s="23"/>
      <c r="L270" s="23"/>
    </row>
    <row r="271" spans="1:12">
      <c r="A271" s="80"/>
      <c r="B271" s="24"/>
      <c r="C271" s="25"/>
      <c r="D271" s="25"/>
      <c r="E271" s="80"/>
      <c r="F271" s="80"/>
      <c r="G271" s="80"/>
      <c r="H271" s="24"/>
      <c r="I271" s="23"/>
      <c r="J271" s="23"/>
      <c r="K271" s="23"/>
      <c r="L271" s="23"/>
    </row>
    <row r="272" spans="1:12">
      <c r="A272" s="80"/>
      <c r="B272" s="24"/>
      <c r="C272" s="25"/>
      <c r="D272" s="25"/>
      <c r="E272" s="80"/>
      <c r="F272" s="80"/>
      <c r="G272" s="80"/>
      <c r="H272" s="24"/>
      <c r="I272" s="23"/>
      <c r="J272" s="23"/>
      <c r="K272" s="23"/>
      <c r="L272" s="23"/>
    </row>
    <row r="273" spans="1:12">
      <c r="A273" s="80"/>
      <c r="B273" s="24"/>
      <c r="C273" s="25"/>
      <c r="D273" s="25"/>
      <c r="E273" s="80"/>
      <c r="F273" s="80"/>
      <c r="G273" s="80"/>
      <c r="H273" s="24"/>
      <c r="I273" s="23"/>
      <c r="J273" s="23"/>
      <c r="K273" s="23"/>
      <c r="L273" s="23"/>
    </row>
    <row r="274" spans="1:12">
      <c r="A274" s="80"/>
      <c r="B274" s="24"/>
      <c r="C274" s="25"/>
      <c r="D274" s="25"/>
      <c r="E274" s="80"/>
      <c r="F274" s="80"/>
      <c r="G274" s="80"/>
      <c r="H274" s="24"/>
      <c r="I274" s="23"/>
      <c r="J274" s="23"/>
      <c r="K274" s="23"/>
      <c r="L274" s="23"/>
    </row>
    <row r="275" spans="1:12">
      <c r="A275" s="80"/>
      <c r="B275" s="24"/>
      <c r="C275" s="25"/>
      <c r="D275" s="25"/>
      <c r="E275" s="80"/>
      <c r="F275" s="80"/>
      <c r="G275" s="80"/>
      <c r="H275" s="24"/>
      <c r="I275" s="23"/>
      <c r="J275" s="23"/>
      <c r="K275" s="23"/>
      <c r="L275" s="23"/>
    </row>
    <row r="276" spans="1:12">
      <c r="A276" s="80"/>
      <c r="B276" s="24"/>
      <c r="C276" s="25"/>
      <c r="D276" s="25"/>
      <c r="E276" s="80"/>
      <c r="F276" s="80"/>
      <c r="G276" s="80"/>
      <c r="H276" s="24"/>
      <c r="I276" s="23"/>
      <c r="J276" s="23"/>
      <c r="K276" s="23"/>
      <c r="L276" s="23"/>
    </row>
    <row r="277" spans="1:12">
      <c r="A277" s="80"/>
      <c r="B277" s="24"/>
      <c r="C277" s="25"/>
      <c r="D277" s="25"/>
      <c r="E277" s="80"/>
      <c r="F277" s="80"/>
      <c r="G277" s="80"/>
      <c r="H277" s="24"/>
      <c r="I277" s="23"/>
      <c r="J277" s="23"/>
      <c r="K277" s="23"/>
      <c r="L277" s="23"/>
    </row>
    <row r="278" spans="1:12">
      <c r="A278" s="80"/>
      <c r="B278" s="24"/>
      <c r="C278" s="25"/>
      <c r="D278" s="25"/>
      <c r="E278" s="80"/>
      <c r="F278" s="80"/>
      <c r="G278" s="80"/>
      <c r="H278" s="24"/>
      <c r="I278" s="23"/>
      <c r="J278" s="23"/>
      <c r="K278" s="23"/>
      <c r="L278" s="23"/>
    </row>
    <row r="279" spans="1:12">
      <c r="A279" s="80"/>
      <c r="B279" s="24"/>
      <c r="C279" s="25"/>
      <c r="D279" s="25"/>
      <c r="E279" s="80"/>
      <c r="F279" s="80"/>
      <c r="G279" s="80"/>
      <c r="H279" s="24"/>
      <c r="I279" s="23"/>
      <c r="J279" s="23"/>
      <c r="K279" s="23"/>
      <c r="L279" s="23"/>
    </row>
    <row r="280" spans="1:12">
      <c r="A280" s="80"/>
      <c r="B280" s="24"/>
      <c r="C280" s="25"/>
      <c r="D280" s="25"/>
      <c r="E280" s="80"/>
      <c r="F280" s="80"/>
      <c r="G280" s="80"/>
      <c r="H280" s="24"/>
      <c r="I280" s="23"/>
      <c r="J280" s="23"/>
      <c r="K280" s="23"/>
      <c r="L280" s="23"/>
    </row>
    <row r="281" spans="1:12">
      <c r="A281" s="80"/>
      <c r="B281" s="24"/>
      <c r="C281" s="25"/>
      <c r="D281" s="25"/>
      <c r="E281" s="80"/>
      <c r="F281" s="80"/>
      <c r="G281" s="80"/>
      <c r="H281" s="24"/>
      <c r="I281" s="23"/>
      <c r="J281" s="23"/>
      <c r="K281" s="23"/>
      <c r="L281" s="23"/>
    </row>
    <row r="282" spans="1:12">
      <c r="A282" s="80"/>
      <c r="B282" s="24"/>
      <c r="C282" s="25"/>
      <c r="D282" s="25"/>
      <c r="E282" s="80"/>
      <c r="F282" s="80"/>
      <c r="G282" s="80"/>
      <c r="H282" s="24"/>
      <c r="I282" s="23"/>
      <c r="J282" s="23"/>
      <c r="K282" s="23"/>
      <c r="L282" s="23"/>
    </row>
    <row r="283" spans="1:12">
      <c r="A283" s="80"/>
      <c r="B283" s="24"/>
      <c r="C283" s="25"/>
      <c r="D283" s="25"/>
      <c r="E283" s="80"/>
      <c r="F283" s="80"/>
      <c r="G283" s="80"/>
      <c r="H283" s="24"/>
      <c r="I283" s="23"/>
      <c r="J283" s="23"/>
      <c r="K283" s="23"/>
      <c r="L283" s="23"/>
    </row>
    <row r="284" spans="1:12">
      <c r="A284" s="80"/>
      <c r="B284" s="24"/>
      <c r="C284" s="25"/>
      <c r="D284" s="25"/>
      <c r="E284" s="80"/>
      <c r="F284" s="80"/>
      <c r="G284" s="80"/>
      <c r="H284" s="24"/>
      <c r="I284" s="23"/>
      <c r="J284" s="23"/>
      <c r="K284" s="23"/>
      <c r="L284" s="23"/>
    </row>
    <row r="285" spans="1:12">
      <c r="A285" s="80"/>
      <c r="B285" s="24"/>
      <c r="C285" s="25"/>
      <c r="D285" s="25"/>
      <c r="E285" s="80"/>
      <c r="F285" s="80"/>
      <c r="G285" s="80"/>
      <c r="H285" s="24"/>
      <c r="I285" s="23"/>
      <c r="J285" s="23"/>
      <c r="K285" s="23"/>
      <c r="L285" s="23"/>
    </row>
    <row r="286" spans="1:12">
      <c r="A286" s="80"/>
      <c r="B286" s="24"/>
      <c r="C286" s="25"/>
      <c r="D286" s="25"/>
      <c r="E286" s="80"/>
      <c r="F286" s="80"/>
      <c r="G286" s="80"/>
      <c r="H286" s="24"/>
      <c r="I286" s="23"/>
      <c r="J286" s="23"/>
      <c r="K286" s="23"/>
      <c r="L286" s="23"/>
    </row>
    <row r="287" spans="1:12">
      <c r="A287" s="80"/>
      <c r="B287" s="24"/>
      <c r="C287" s="25"/>
      <c r="D287" s="25"/>
      <c r="E287" s="80"/>
      <c r="F287" s="80"/>
      <c r="G287" s="80"/>
      <c r="H287" s="24"/>
      <c r="I287" s="23"/>
      <c r="J287" s="23"/>
      <c r="K287" s="23"/>
      <c r="L287" s="23"/>
    </row>
    <row r="288" spans="1:12">
      <c r="A288" s="80"/>
      <c r="B288" s="24"/>
      <c r="C288" s="25"/>
      <c r="D288" s="25"/>
      <c r="E288" s="80"/>
      <c r="F288" s="80"/>
      <c r="G288" s="80"/>
      <c r="H288" s="24"/>
      <c r="I288" s="23"/>
      <c r="J288" s="23"/>
      <c r="K288" s="23"/>
      <c r="L288" s="23"/>
    </row>
    <row r="289" spans="1:12">
      <c r="A289" s="80"/>
      <c r="B289" s="24"/>
      <c r="C289" s="25"/>
      <c r="D289" s="25"/>
      <c r="E289" s="80"/>
      <c r="F289" s="80"/>
      <c r="G289" s="80"/>
      <c r="H289" s="24"/>
      <c r="I289" s="23"/>
      <c r="J289" s="23"/>
      <c r="K289" s="23"/>
      <c r="L289" s="23"/>
    </row>
    <row r="290" spans="1:12">
      <c r="A290" s="80"/>
      <c r="B290" s="24"/>
      <c r="C290" s="25"/>
      <c r="D290" s="25"/>
      <c r="E290" s="80"/>
      <c r="F290" s="80"/>
      <c r="G290" s="80"/>
      <c r="H290" s="24"/>
      <c r="I290" s="23"/>
      <c r="J290" s="23"/>
      <c r="K290" s="23"/>
      <c r="L290" s="23"/>
    </row>
    <row r="291" spans="1:12">
      <c r="A291" s="80"/>
      <c r="B291" s="24"/>
      <c r="C291" s="25"/>
      <c r="D291" s="25"/>
      <c r="E291" s="80"/>
      <c r="F291" s="80"/>
      <c r="G291" s="80"/>
      <c r="H291" s="24"/>
      <c r="I291" s="23"/>
      <c r="J291" s="23"/>
      <c r="K291" s="23"/>
      <c r="L291" s="23"/>
    </row>
    <row r="292" spans="1:12">
      <c r="A292" s="80"/>
      <c r="B292" s="24"/>
      <c r="C292" s="25"/>
      <c r="D292" s="25"/>
      <c r="E292" s="80"/>
      <c r="F292" s="80"/>
      <c r="G292" s="80"/>
      <c r="H292" s="24"/>
      <c r="I292" s="23"/>
      <c r="J292" s="23"/>
      <c r="K292" s="23"/>
      <c r="L292" s="23"/>
    </row>
    <row r="293" spans="1:12">
      <c r="A293" s="80"/>
      <c r="B293" s="24"/>
      <c r="C293" s="25"/>
      <c r="D293" s="25"/>
      <c r="E293" s="80"/>
      <c r="F293" s="80"/>
      <c r="G293" s="80"/>
      <c r="H293" s="24"/>
      <c r="I293" s="23"/>
      <c r="J293" s="23"/>
      <c r="K293" s="23"/>
      <c r="L293" s="23"/>
    </row>
    <row r="294" spans="1:12">
      <c r="A294" s="80"/>
      <c r="B294" s="24"/>
      <c r="C294" s="25"/>
      <c r="D294" s="25"/>
      <c r="E294" s="80"/>
      <c r="F294" s="80"/>
      <c r="G294" s="80"/>
      <c r="H294" s="24"/>
      <c r="I294" s="23"/>
      <c r="J294" s="23"/>
      <c r="K294" s="23"/>
      <c r="L294" s="23"/>
    </row>
    <row r="295" spans="1:12">
      <c r="A295" s="80"/>
      <c r="B295" s="24"/>
      <c r="C295" s="25"/>
      <c r="D295" s="25"/>
      <c r="E295" s="80"/>
      <c r="F295" s="80"/>
      <c r="G295" s="80"/>
      <c r="H295" s="24"/>
      <c r="I295" s="23"/>
      <c r="J295" s="23"/>
      <c r="K295" s="23"/>
      <c r="L295" s="23"/>
    </row>
    <row r="296" spans="1:12">
      <c r="A296" s="80"/>
      <c r="B296" s="24"/>
      <c r="C296" s="25"/>
      <c r="D296" s="25"/>
      <c r="E296" s="80"/>
      <c r="F296" s="80"/>
      <c r="G296" s="80"/>
      <c r="H296" s="24"/>
      <c r="I296" s="23"/>
      <c r="J296" s="23"/>
      <c r="K296" s="23"/>
      <c r="L296" s="23"/>
    </row>
    <row r="297" spans="1:12">
      <c r="A297" s="80"/>
      <c r="B297" s="24"/>
      <c r="C297" s="25"/>
      <c r="D297" s="25"/>
      <c r="E297" s="80"/>
      <c r="F297" s="80"/>
      <c r="G297" s="80"/>
      <c r="H297" s="24"/>
      <c r="I297" s="23"/>
      <c r="J297" s="23"/>
      <c r="K297" s="23"/>
      <c r="L297" s="23"/>
    </row>
    <row r="298" spans="1:12">
      <c r="A298" s="80"/>
      <c r="B298" s="24"/>
      <c r="C298" s="25"/>
      <c r="D298" s="25"/>
      <c r="E298" s="80"/>
      <c r="F298" s="80"/>
      <c r="G298" s="80"/>
      <c r="H298" s="24"/>
      <c r="I298" s="23"/>
      <c r="J298" s="23"/>
      <c r="K298" s="23"/>
      <c r="L298" s="23"/>
    </row>
    <row r="299" spans="1:12">
      <c r="A299" s="80"/>
      <c r="B299" s="24"/>
      <c r="C299" s="25"/>
      <c r="D299" s="25"/>
      <c r="E299" s="80"/>
      <c r="F299" s="80"/>
      <c r="G299" s="80"/>
      <c r="H299" s="24"/>
      <c r="I299" s="23"/>
      <c r="J299" s="23"/>
      <c r="K299" s="23"/>
      <c r="L299" s="23"/>
    </row>
    <row r="300" spans="1:12">
      <c r="A300" s="80"/>
      <c r="B300" s="24"/>
      <c r="C300" s="25"/>
      <c r="D300" s="25"/>
      <c r="E300" s="80"/>
      <c r="F300" s="80"/>
      <c r="G300" s="80"/>
      <c r="H300" s="24"/>
      <c r="I300" s="23"/>
      <c r="J300" s="23"/>
      <c r="K300" s="23"/>
      <c r="L300" s="23"/>
    </row>
    <row r="301" spans="1:12">
      <c r="A301" s="80"/>
      <c r="B301" s="24"/>
      <c r="C301" s="25"/>
      <c r="D301" s="25"/>
      <c r="E301" s="80"/>
      <c r="F301" s="80"/>
      <c r="G301" s="80"/>
      <c r="H301" s="24"/>
      <c r="I301" s="23"/>
      <c r="J301" s="23"/>
      <c r="K301" s="23"/>
      <c r="L301" s="23"/>
    </row>
    <row r="302" spans="1:12">
      <c r="A302" s="80"/>
      <c r="B302" s="24"/>
      <c r="C302" s="25"/>
      <c r="D302" s="25"/>
      <c r="E302" s="80"/>
      <c r="F302" s="80"/>
      <c r="G302" s="80"/>
      <c r="H302" s="24"/>
      <c r="I302" s="23"/>
      <c r="J302" s="23"/>
      <c r="K302" s="23"/>
      <c r="L302" s="23"/>
    </row>
    <row r="303" spans="1:12">
      <c r="A303" s="80"/>
      <c r="B303" s="24"/>
      <c r="C303" s="25"/>
      <c r="D303" s="25"/>
      <c r="E303" s="80"/>
      <c r="F303" s="80"/>
      <c r="G303" s="80"/>
      <c r="H303" s="24"/>
      <c r="I303" s="23"/>
      <c r="J303" s="23"/>
      <c r="K303" s="23"/>
      <c r="L303" s="23"/>
    </row>
    <row r="304" spans="1:12">
      <c r="A304" s="80"/>
      <c r="B304" s="24"/>
      <c r="C304" s="25"/>
      <c r="D304" s="25"/>
      <c r="E304" s="80"/>
      <c r="F304" s="80"/>
      <c r="G304" s="80"/>
      <c r="H304" s="24"/>
      <c r="I304" s="23"/>
      <c r="J304" s="23"/>
      <c r="K304" s="23"/>
      <c r="L304" s="23"/>
    </row>
    <row r="305" spans="1:12">
      <c r="A305" s="80"/>
      <c r="B305" s="24"/>
      <c r="C305" s="25"/>
      <c r="D305" s="25"/>
      <c r="E305" s="80"/>
      <c r="F305" s="80"/>
      <c r="G305" s="80"/>
      <c r="H305" s="24"/>
      <c r="I305" s="23"/>
      <c r="J305" s="23"/>
      <c r="K305" s="23"/>
      <c r="L305" s="23"/>
    </row>
    <row r="306" spans="1:12">
      <c r="A306" s="80"/>
      <c r="B306" s="24"/>
      <c r="C306" s="25"/>
      <c r="D306" s="25"/>
      <c r="E306" s="80"/>
      <c r="F306" s="80"/>
      <c r="G306" s="80"/>
      <c r="H306" s="24"/>
      <c r="I306" s="23"/>
      <c r="J306" s="23"/>
      <c r="K306" s="23"/>
      <c r="L306" s="23"/>
    </row>
    <row r="307" spans="1:12">
      <c r="A307" s="80"/>
      <c r="B307" s="24"/>
      <c r="C307" s="25"/>
      <c r="D307" s="25"/>
      <c r="E307" s="80"/>
      <c r="F307" s="80"/>
      <c r="G307" s="80"/>
      <c r="H307" s="24"/>
      <c r="I307" s="23"/>
      <c r="J307" s="23"/>
      <c r="K307" s="23"/>
      <c r="L307" s="23"/>
    </row>
    <row r="308" spans="1:12">
      <c r="A308" s="80"/>
      <c r="B308" s="24"/>
      <c r="C308" s="25"/>
      <c r="D308" s="25"/>
      <c r="E308" s="80"/>
      <c r="F308" s="80"/>
      <c r="G308" s="80"/>
      <c r="H308" s="24"/>
      <c r="I308" s="23"/>
      <c r="J308" s="23"/>
      <c r="K308" s="23"/>
      <c r="L308" s="23"/>
    </row>
    <row r="309" spans="1:12">
      <c r="A309" s="80"/>
      <c r="B309" s="24"/>
      <c r="C309" s="25"/>
      <c r="D309" s="25"/>
      <c r="E309" s="80"/>
      <c r="F309" s="80"/>
      <c r="G309" s="80"/>
      <c r="H309" s="24"/>
      <c r="I309" s="23"/>
      <c r="J309" s="23"/>
      <c r="K309" s="23"/>
      <c r="L309" s="23"/>
    </row>
    <row r="310" spans="1:12">
      <c r="A310" s="80"/>
      <c r="B310" s="24"/>
      <c r="C310" s="25"/>
      <c r="D310" s="25"/>
      <c r="E310" s="80"/>
      <c r="F310" s="80"/>
      <c r="G310" s="80"/>
      <c r="H310" s="24"/>
      <c r="I310" s="23"/>
      <c r="J310" s="23"/>
      <c r="K310" s="23"/>
      <c r="L310" s="23"/>
    </row>
    <row r="311" spans="1:12">
      <c r="A311" s="80"/>
      <c r="B311" s="24"/>
      <c r="C311" s="25"/>
      <c r="D311" s="25"/>
      <c r="E311" s="80"/>
      <c r="F311" s="80"/>
      <c r="G311" s="80"/>
      <c r="H311" s="24"/>
      <c r="I311" s="23"/>
      <c r="J311" s="23"/>
      <c r="K311" s="23"/>
      <c r="L311" s="23"/>
    </row>
    <row r="312" spans="1:12">
      <c r="A312" s="80"/>
      <c r="B312" s="24"/>
      <c r="C312" s="25"/>
      <c r="D312" s="25"/>
      <c r="E312" s="80"/>
      <c r="F312" s="80"/>
      <c r="G312" s="80"/>
      <c r="H312" s="24"/>
      <c r="I312" s="23"/>
      <c r="J312" s="23"/>
      <c r="K312" s="23"/>
      <c r="L312" s="23"/>
    </row>
    <row r="313" spans="1:12">
      <c r="A313" s="80"/>
      <c r="B313" s="24"/>
      <c r="C313" s="25"/>
      <c r="D313" s="25"/>
      <c r="E313" s="80"/>
      <c r="F313" s="80"/>
      <c r="G313" s="80"/>
      <c r="H313" s="24"/>
      <c r="I313" s="23"/>
      <c r="J313" s="23"/>
      <c r="K313" s="23"/>
      <c r="L313" s="23"/>
    </row>
    <row r="314" spans="1:12">
      <c r="A314" s="80"/>
      <c r="B314" s="24"/>
      <c r="C314" s="25"/>
      <c r="D314" s="25"/>
      <c r="E314" s="80"/>
      <c r="F314" s="80"/>
      <c r="G314" s="80"/>
      <c r="H314" s="24"/>
      <c r="I314" s="23"/>
      <c r="J314" s="23"/>
      <c r="K314" s="23"/>
      <c r="L314" s="23"/>
    </row>
    <row r="315" spans="1:12">
      <c r="A315" s="80"/>
      <c r="B315" s="24"/>
      <c r="C315" s="25"/>
      <c r="D315" s="25"/>
      <c r="E315" s="80"/>
      <c r="F315" s="80"/>
      <c r="G315" s="80"/>
      <c r="H315" s="24"/>
      <c r="I315" s="23"/>
      <c r="J315" s="23"/>
      <c r="K315" s="23"/>
      <c r="L315" s="23"/>
    </row>
    <row r="316" spans="1:12">
      <c r="A316" s="80"/>
      <c r="B316" s="24"/>
      <c r="C316" s="25"/>
      <c r="D316" s="25"/>
      <c r="E316" s="80"/>
      <c r="F316" s="80"/>
      <c r="G316" s="80"/>
      <c r="H316" s="24"/>
      <c r="I316" s="23"/>
      <c r="J316" s="23"/>
      <c r="K316" s="23"/>
      <c r="L316" s="23"/>
    </row>
    <row r="317" spans="1:12">
      <c r="A317" s="80"/>
      <c r="B317" s="24"/>
      <c r="C317" s="25"/>
      <c r="D317" s="25"/>
      <c r="E317" s="80"/>
      <c r="F317" s="80"/>
      <c r="G317" s="80"/>
      <c r="H317" s="24"/>
      <c r="I317" s="23"/>
      <c r="J317" s="23"/>
      <c r="K317" s="23"/>
      <c r="L317" s="23"/>
    </row>
    <row r="318" spans="1:12">
      <c r="A318" s="80"/>
      <c r="B318" s="24"/>
      <c r="C318" s="25"/>
      <c r="D318" s="25"/>
      <c r="E318" s="80"/>
      <c r="F318" s="80"/>
      <c r="G318" s="80"/>
      <c r="H318" s="24"/>
      <c r="I318" s="23"/>
      <c r="J318" s="23"/>
      <c r="K318" s="23"/>
      <c r="L318" s="23"/>
    </row>
    <row r="319" spans="1:12">
      <c r="A319" s="80"/>
      <c r="B319" s="24"/>
      <c r="C319" s="25"/>
      <c r="D319" s="25"/>
      <c r="E319" s="80"/>
      <c r="F319" s="80"/>
      <c r="G319" s="80"/>
      <c r="H319" s="24"/>
      <c r="I319" s="23"/>
      <c r="J319" s="23"/>
      <c r="K319" s="23"/>
      <c r="L319" s="23"/>
    </row>
    <row r="320" spans="1:12">
      <c r="A320" s="80"/>
      <c r="B320" s="24"/>
      <c r="C320" s="25"/>
      <c r="D320" s="25"/>
      <c r="E320" s="80"/>
      <c r="F320" s="80"/>
      <c r="G320" s="80"/>
      <c r="H320" s="24"/>
      <c r="I320" s="23"/>
      <c r="J320" s="23"/>
      <c r="K320" s="23"/>
      <c r="L320" s="23"/>
    </row>
    <row r="321" spans="1:12">
      <c r="A321" s="80"/>
      <c r="B321" s="24"/>
      <c r="C321" s="25"/>
      <c r="D321" s="25"/>
      <c r="E321" s="80"/>
      <c r="F321" s="80"/>
      <c r="G321" s="80"/>
      <c r="H321" s="24"/>
      <c r="I321" s="23"/>
      <c r="J321" s="23"/>
      <c r="K321" s="23"/>
      <c r="L321" s="23"/>
    </row>
    <row r="322" spans="1:12">
      <c r="A322" s="80"/>
      <c r="B322" s="24"/>
      <c r="C322" s="25"/>
      <c r="D322" s="25"/>
      <c r="E322" s="80"/>
      <c r="F322" s="80"/>
      <c r="G322" s="80"/>
      <c r="H322" s="24"/>
      <c r="I322" s="23"/>
      <c r="J322" s="23"/>
      <c r="K322" s="23"/>
      <c r="L322" s="23"/>
    </row>
    <row r="323" spans="1:12">
      <c r="A323" s="80"/>
      <c r="B323" s="24"/>
      <c r="C323" s="25"/>
      <c r="D323" s="25"/>
      <c r="E323" s="80"/>
      <c r="F323" s="80"/>
      <c r="G323" s="80"/>
      <c r="H323" s="24"/>
      <c r="I323" s="23"/>
      <c r="J323" s="23"/>
      <c r="K323" s="23"/>
      <c r="L323" s="23"/>
    </row>
    <row r="324" spans="1:12">
      <c r="A324" s="80"/>
      <c r="B324" s="24"/>
      <c r="C324" s="25"/>
      <c r="D324" s="25"/>
      <c r="E324" s="80"/>
      <c r="F324" s="80"/>
      <c r="G324" s="80"/>
      <c r="H324" s="24"/>
      <c r="I324" s="23"/>
      <c r="J324" s="23"/>
      <c r="K324" s="23"/>
      <c r="L324" s="23"/>
    </row>
    <row r="325" spans="1:12">
      <c r="A325" s="80"/>
      <c r="B325" s="24"/>
      <c r="C325" s="25"/>
      <c r="D325" s="25"/>
      <c r="E325" s="80"/>
      <c r="F325" s="80"/>
      <c r="G325" s="80"/>
      <c r="H325" s="24"/>
      <c r="I325" s="23"/>
      <c r="J325" s="23"/>
      <c r="K325" s="23"/>
      <c r="L325" s="23"/>
    </row>
    <row r="326" spans="1:12">
      <c r="A326" s="80"/>
      <c r="B326" s="24"/>
      <c r="C326" s="25"/>
      <c r="D326" s="25"/>
      <c r="E326" s="80"/>
      <c r="F326" s="80"/>
      <c r="G326" s="80"/>
      <c r="H326" s="24"/>
      <c r="I326" s="23"/>
      <c r="J326" s="23"/>
      <c r="K326" s="23"/>
      <c r="L326" s="23"/>
    </row>
    <row r="327" spans="1:12">
      <c r="A327" s="80"/>
      <c r="B327" s="24"/>
      <c r="C327" s="25"/>
      <c r="D327" s="25"/>
      <c r="E327" s="80"/>
      <c r="F327" s="80"/>
      <c r="G327" s="80"/>
      <c r="H327" s="24"/>
      <c r="I327" s="23"/>
      <c r="J327" s="23"/>
      <c r="K327" s="23"/>
      <c r="L327" s="23"/>
    </row>
    <row r="328" spans="1:12">
      <c r="A328" s="80"/>
      <c r="B328" s="24"/>
      <c r="C328" s="25"/>
      <c r="D328" s="25"/>
      <c r="E328" s="80"/>
      <c r="F328" s="80"/>
      <c r="G328" s="80"/>
      <c r="H328" s="24"/>
      <c r="I328" s="23"/>
      <c r="J328" s="23"/>
      <c r="K328" s="23"/>
      <c r="L328" s="23"/>
    </row>
    <row r="329" spans="1:12">
      <c r="A329" s="80"/>
      <c r="B329" s="24"/>
      <c r="C329" s="25"/>
      <c r="D329" s="25"/>
      <c r="E329" s="80"/>
      <c r="F329" s="80"/>
      <c r="G329" s="80"/>
      <c r="H329" s="24"/>
      <c r="I329" s="23"/>
      <c r="J329" s="23"/>
      <c r="K329" s="23"/>
      <c r="L329" s="23"/>
    </row>
    <row r="330" spans="1:12">
      <c r="A330" s="80"/>
      <c r="B330" s="24"/>
      <c r="C330" s="25"/>
      <c r="D330" s="25"/>
      <c r="E330" s="80"/>
      <c r="F330" s="80"/>
      <c r="G330" s="80"/>
      <c r="H330" s="24"/>
      <c r="I330" s="23"/>
      <c r="J330" s="23"/>
      <c r="K330" s="23"/>
      <c r="L330" s="23"/>
    </row>
    <row r="331" spans="1:12">
      <c r="A331" s="80"/>
      <c r="B331" s="24"/>
      <c r="C331" s="25"/>
      <c r="D331" s="25"/>
      <c r="E331" s="80"/>
      <c r="F331" s="80"/>
      <c r="G331" s="80"/>
      <c r="H331" s="24"/>
      <c r="I331" s="23"/>
      <c r="J331" s="23"/>
      <c r="K331" s="23"/>
      <c r="L331" s="23"/>
    </row>
    <row r="332" spans="1:12">
      <c r="A332" s="80"/>
      <c r="B332" s="24"/>
      <c r="C332" s="25"/>
      <c r="D332" s="25"/>
      <c r="E332" s="80"/>
      <c r="F332" s="80"/>
      <c r="G332" s="80"/>
      <c r="H332" s="24"/>
      <c r="I332" s="23"/>
      <c r="J332" s="23"/>
      <c r="K332" s="23"/>
      <c r="L332" s="23"/>
    </row>
    <row r="333" spans="1:12">
      <c r="A333" s="80"/>
      <c r="B333" s="24"/>
      <c r="C333" s="25"/>
      <c r="D333" s="25"/>
      <c r="E333" s="80"/>
      <c r="F333" s="80"/>
      <c r="G333" s="80"/>
      <c r="H333" s="24"/>
      <c r="I333" s="23"/>
      <c r="J333" s="23"/>
      <c r="K333" s="23"/>
      <c r="L333" s="23"/>
    </row>
    <row r="334" spans="1:12">
      <c r="A334" s="80"/>
      <c r="B334" s="24"/>
      <c r="C334" s="25"/>
      <c r="D334" s="25"/>
      <c r="E334" s="80"/>
      <c r="F334" s="80"/>
      <c r="G334" s="80"/>
      <c r="H334" s="24"/>
      <c r="I334" s="23"/>
      <c r="J334" s="23"/>
      <c r="K334" s="23"/>
      <c r="L334" s="23"/>
    </row>
    <row r="335" spans="1:12">
      <c r="A335" s="80"/>
      <c r="B335" s="24"/>
      <c r="C335" s="25"/>
      <c r="D335" s="25"/>
      <c r="E335" s="80"/>
      <c r="F335" s="80"/>
      <c r="G335" s="80"/>
      <c r="H335" s="24"/>
      <c r="I335" s="23"/>
      <c r="J335" s="23"/>
      <c r="K335" s="23"/>
      <c r="L335" s="23"/>
    </row>
    <row r="336" spans="1:12">
      <c r="A336" s="80"/>
      <c r="B336" s="24"/>
      <c r="C336" s="25"/>
      <c r="D336" s="25"/>
      <c r="E336" s="80"/>
      <c r="F336" s="80"/>
      <c r="G336" s="80"/>
      <c r="H336" s="24"/>
      <c r="I336" s="23"/>
      <c r="J336" s="23"/>
      <c r="K336" s="23"/>
      <c r="L336" s="23"/>
    </row>
    <row r="337" spans="1:12">
      <c r="A337" s="80"/>
      <c r="B337" s="24"/>
      <c r="C337" s="25"/>
      <c r="D337" s="25"/>
      <c r="E337" s="80"/>
      <c r="F337" s="80"/>
      <c r="G337" s="80"/>
      <c r="H337" s="24"/>
      <c r="I337" s="23"/>
      <c r="J337" s="23"/>
      <c r="K337" s="23"/>
      <c r="L337" s="23"/>
    </row>
    <row r="338" spans="1:12">
      <c r="A338" s="80"/>
      <c r="B338" s="24"/>
      <c r="C338" s="25"/>
      <c r="D338" s="25"/>
      <c r="E338" s="80"/>
      <c r="F338" s="80"/>
      <c r="G338" s="80"/>
      <c r="H338" s="24"/>
      <c r="I338" s="23"/>
      <c r="J338" s="23"/>
      <c r="K338" s="23"/>
      <c r="L338" s="23"/>
    </row>
    <row r="339" spans="1:12">
      <c r="A339" s="80"/>
      <c r="B339" s="24"/>
      <c r="C339" s="25"/>
      <c r="D339" s="25"/>
      <c r="E339" s="80"/>
      <c r="F339" s="80"/>
      <c r="G339" s="80"/>
      <c r="H339" s="24"/>
      <c r="I339" s="23"/>
      <c r="J339" s="23"/>
      <c r="K339" s="23"/>
      <c r="L339" s="23"/>
    </row>
    <row r="340" spans="1:12">
      <c r="A340" s="80"/>
      <c r="B340" s="24"/>
      <c r="C340" s="25"/>
      <c r="D340" s="25"/>
      <c r="E340" s="80"/>
      <c r="F340" s="80"/>
      <c r="G340" s="80"/>
      <c r="H340" s="24"/>
      <c r="I340" s="23"/>
      <c r="J340" s="23"/>
      <c r="K340" s="23"/>
      <c r="L340" s="23"/>
    </row>
    <row r="341" spans="1:12">
      <c r="A341" s="80"/>
      <c r="B341" s="24"/>
      <c r="C341" s="25"/>
      <c r="D341" s="25"/>
      <c r="E341" s="80"/>
      <c r="F341" s="80"/>
      <c r="G341" s="80"/>
      <c r="H341" s="24"/>
      <c r="I341" s="23"/>
      <c r="J341" s="23"/>
      <c r="K341" s="23"/>
      <c r="L341" s="23"/>
    </row>
    <row r="342" spans="1:12">
      <c r="A342" s="80"/>
      <c r="B342" s="24"/>
      <c r="C342" s="25"/>
      <c r="D342" s="25"/>
      <c r="E342" s="80"/>
      <c r="F342" s="80"/>
      <c r="G342" s="80"/>
      <c r="H342" s="24"/>
      <c r="I342" s="23"/>
      <c r="J342" s="23"/>
      <c r="K342" s="23"/>
      <c r="L342" s="23"/>
    </row>
    <row r="343" spans="1:12">
      <c r="A343" s="80"/>
      <c r="B343" s="24"/>
      <c r="C343" s="25"/>
      <c r="D343" s="25"/>
      <c r="E343" s="80"/>
      <c r="F343" s="80"/>
      <c r="G343" s="80"/>
      <c r="H343" s="24"/>
      <c r="I343" s="23"/>
      <c r="J343" s="23"/>
      <c r="K343" s="23"/>
      <c r="L343" s="23"/>
    </row>
    <row r="344" spans="1:12">
      <c r="A344" s="80"/>
      <c r="B344" s="24"/>
      <c r="C344" s="25"/>
      <c r="D344" s="25"/>
      <c r="E344" s="80"/>
      <c r="F344" s="80"/>
      <c r="G344" s="80"/>
      <c r="H344" s="24"/>
      <c r="I344" s="23"/>
      <c r="J344" s="23"/>
      <c r="K344" s="23"/>
      <c r="L344" s="23"/>
    </row>
    <row r="345" spans="1:12">
      <c r="A345" s="80"/>
      <c r="B345" s="24"/>
      <c r="C345" s="25"/>
      <c r="D345" s="25"/>
      <c r="E345" s="80"/>
      <c r="F345" s="80"/>
      <c r="G345" s="80"/>
      <c r="H345" s="24"/>
      <c r="I345" s="23"/>
      <c r="J345" s="23"/>
      <c r="K345" s="23"/>
      <c r="L345" s="23"/>
    </row>
    <row r="346" spans="1:12">
      <c r="A346" s="80"/>
      <c r="B346" s="24"/>
      <c r="C346" s="25"/>
      <c r="D346" s="25"/>
      <c r="E346" s="80"/>
      <c r="F346" s="80"/>
      <c r="G346" s="80"/>
      <c r="H346" s="24"/>
      <c r="I346" s="23"/>
      <c r="J346" s="23"/>
      <c r="K346" s="23"/>
      <c r="L346" s="23"/>
    </row>
    <row r="347" spans="1:12">
      <c r="A347" s="80"/>
      <c r="B347" s="24"/>
      <c r="C347" s="25"/>
      <c r="D347" s="25"/>
      <c r="E347" s="80"/>
      <c r="F347" s="80"/>
      <c r="G347" s="80"/>
      <c r="H347" s="24"/>
      <c r="I347" s="23"/>
      <c r="J347" s="23"/>
      <c r="K347" s="23"/>
      <c r="L347" s="23"/>
    </row>
    <row r="348" spans="1:12">
      <c r="A348" s="80"/>
      <c r="B348" s="24"/>
      <c r="C348" s="25"/>
      <c r="D348" s="25"/>
      <c r="E348" s="80"/>
      <c r="F348" s="80"/>
      <c r="G348" s="80"/>
      <c r="H348" s="24"/>
      <c r="I348" s="23"/>
      <c r="J348" s="23"/>
      <c r="K348" s="23"/>
      <c r="L348" s="23"/>
    </row>
    <row r="349" spans="1:12">
      <c r="A349" s="80"/>
      <c r="B349" s="24"/>
      <c r="C349" s="25"/>
      <c r="D349" s="25"/>
      <c r="E349" s="80"/>
      <c r="F349" s="80"/>
      <c r="G349" s="80"/>
      <c r="H349" s="24"/>
      <c r="I349" s="23"/>
      <c r="J349" s="23"/>
      <c r="K349" s="23"/>
      <c r="L349" s="23"/>
    </row>
    <row r="350" spans="1:12">
      <c r="A350" s="80"/>
      <c r="B350" s="24"/>
      <c r="C350" s="25"/>
      <c r="D350" s="25"/>
      <c r="E350" s="80"/>
      <c r="F350" s="80"/>
      <c r="G350" s="80"/>
      <c r="H350" s="24"/>
      <c r="I350" s="23"/>
      <c r="J350" s="23"/>
      <c r="K350" s="23"/>
      <c r="L350" s="23"/>
    </row>
    <row r="351" spans="1:12">
      <c r="A351" s="80"/>
      <c r="B351" s="24"/>
      <c r="C351" s="25"/>
      <c r="D351" s="25"/>
      <c r="E351" s="80"/>
      <c r="F351" s="80"/>
      <c r="G351" s="80"/>
      <c r="H351" s="24"/>
      <c r="I351" s="23"/>
      <c r="J351" s="23"/>
      <c r="K351" s="23"/>
      <c r="L351" s="23"/>
    </row>
    <row r="352" spans="1:12">
      <c r="A352" s="80"/>
      <c r="B352" s="24"/>
      <c r="C352" s="25"/>
      <c r="D352" s="25"/>
      <c r="E352" s="80"/>
      <c r="F352" s="80"/>
      <c r="G352" s="80"/>
      <c r="H352" s="24"/>
      <c r="I352" s="23"/>
      <c r="J352" s="23"/>
      <c r="K352" s="23"/>
      <c r="L352" s="23"/>
    </row>
    <row r="353" spans="1:12">
      <c r="A353" s="80"/>
      <c r="B353" s="24"/>
      <c r="C353" s="25"/>
      <c r="D353" s="25"/>
      <c r="E353" s="80"/>
      <c r="F353" s="80"/>
      <c r="G353" s="80"/>
      <c r="H353" s="24"/>
      <c r="I353" s="23"/>
      <c r="J353" s="23"/>
      <c r="K353" s="23"/>
      <c r="L353" s="23"/>
    </row>
    <row r="354" spans="1:12">
      <c r="A354" s="80"/>
      <c r="B354" s="24"/>
      <c r="C354" s="25"/>
      <c r="D354" s="25"/>
      <c r="E354" s="80"/>
      <c r="F354" s="80"/>
      <c r="G354" s="80"/>
      <c r="H354" s="24"/>
      <c r="I354" s="23"/>
      <c r="J354" s="23"/>
      <c r="K354" s="23"/>
      <c r="L354" s="23"/>
    </row>
    <row r="355" spans="1:12">
      <c r="A355" s="80"/>
      <c r="B355" s="24"/>
      <c r="C355" s="25"/>
      <c r="D355" s="25"/>
      <c r="E355" s="80"/>
      <c r="F355" s="80"/>
      <c r="G355" s="80"/>
      <c r="H355" s="24"/>
      <c r="I355" s="23"/>
      <c r="J355" s="23"/>
      <c r="K355" s="23"/>
      <c r="L355" s="23"/>
    </row>
    <row r="356" spans="1:12">
      <c r="A356" s="80"/>
      <c r="B356" s="24"/>
      <c r="C356" s="25"/>
      <c r="D356" s="25"/>
      <c r="E356" s="80"/>
      <c r="F356" s="80"/>
      <c r="G356" s="80"/>
      <c r="H356" s="24"/>
      <c r="I356" s="23"/>
      <c r="J356" s="23"/>
      <c r="K356" s="23"/>
      <c r="L356" s="23"/>
    </row>
    <row r="357" spans="1:12">
      <c r="A357" s="80"/>
      <c r="B357" s="24"/>
      <c r="C357" s="25"/>
      <c r="D357" s="25"/>
      <c r="E357" s="80"/>
      <c r="F357" s="80"/>
      <c r="G357" s="80"/>
      <c r="H357" s="24"/>
      <c r="I357" s="23"/>
      <c r="J357" s="23"/>
      <c r="K357" s="23"/>
      <c r="L357" s="23"/>
    </row>
    <row r="358" spans="1:12">
      <c r="A358" s="80"/>
      <c r="B358" s="24"/>
      <c r="C358" s="25"/>
      <c r="D358" s="25"/>
      <c r="E358" s="80"/>
      <c r="F358" s="80"/>
      <c r="G358" s="80"/>
      <c r="H358" s="24"/>
      <c r="I358" s="23"/>
      <c r="J358" s="23"/>
      <c r="K358" s="23"/>
      <c r="L358" s="23"/>
    </row>
    <row r="359" spans="1:12">
      <c r="A359" s="80"/>
      <c r="B359" s="24"/>
      <c r="C359" s="25"/>
      <c r="D359" s="25"/>
      <c r="E359" s="80"/>
      <c r="F359" s="80"/>
      <c r="G359" s="80"/>
      <c r="H359" s="24"/>
      <c r="I359" s="23"/>
      <c r="J359" s="23"/>
      <c r="K359" s="23"/>
      <c r="L359" s="23"/>
    </row>
    <row r="360" spans="1:12">
      <c r="A360" s="80"/>
      <c r="B360" s="24"/>
      <c r="C360" s="25"/>
      <c r="D360" s="25"/>
      <c r="E360" s="80"/>
      <c r="F360" s="80"/>
      <c r="G360" s="80"/>
      <c r="H360" s="24"/>
      <c r="I360" s="23"/>
      <c r="J360" s="23"/>
      <c r="K360" s="23"/>
      <c r="L360" s="23"/>
    </row>
    <row r="361" spans="1:12">
      <c r="A361" s="80"/>
      <c r="B361" s="24"/>
      <c r="C361" s="25"/>
      <c r="D361" s="25"/>
      <c r="E361" s="80"/>
      <c r="F361" s="80"/>
      <c r="G361" s="80"/>
      <c r="H361" s="24"/>
      <c r="I361" s="23"/>
      <c r="J361" s="23"/>
      <c r="K361" s="23"/>
      <c r="L361" s="23"/>
    </row>
    <row r="362" spans="1:12">
      <c r="A362" s="80"/>
      <c r="B362" s="24"/>
      <c r="C362" s="25"/>
      <c r="D362" s="25"/>
      <c r="E362" s="80"/>
      <c r="F362" s="80"/>
      <c r="G362" s="80"/>
      <c r="H362" s="24"/>
      <c r="I362" s="23"/>
      <c r="J362" s="23"/>
      <c r="K362" s="23"/>
      <c r="L362" s="23"/>
    </row>
    <row r="363" spans="1:12">
      <c r="A363" s="80"/>
      <c r="B363" s="24"/>
      <c r="C363" s="25"/>
      <c r="D363" s="25"/>
      <c r="E363" s="80"/>
      <c r="F363" s="80"/>
      <c r="G363" s="80"/>
      <c r="H363" s="24"/>
      <c r="I363" s="23"/>
      <c r="J363" s="23"/>
      <c r="K363" s="23"/>
      <c r="L363" s="23"/>
    </row>
    <row r="364" spans="1:12">
      <c r="A364" s="80"/>
      <c r="B364" s="24"/>
      <c r="C364" s="25"/>
      <c r="D364" s="25"/>
      <c r="E364" s="80"/>
      <c r="F364" s="80"/>
      <c r="G364" s="80"/>
      <c r="H364" s="24"/>
      <c r="I364" s="23"/>
      <c r="J364" s="23"/>
      <c r="K364" s="23"/>
      <c r="L364" s="23"/>
    </row>
    <row r="365" spans="1:12">
      <c r="A365" s="80"/>
      <c r="B365" s="24"/>
      <c r="C365" s="25"/>
      <c r="D365" s="25"/>
      <c r="E365" s="80"/>
      <c r="F365" s="80"/>
      <c r="G365" s="80"/>
      <c r="H365" s="24"/>
      <c r="I365" s="23"/>
      <c r="J365" s="23"/>
      <c r="K365" s="23"/>
      <c r="L365" s="23"/>
    </row>
    <row r="366" spans="1:12">
      <c r="A366" s="80"/>
      <c r="B366" s="24"/>
      <c r="C366" s="25"/>
      <c r="D366" s="25"/>
      <c r="E366" s="80"/>
      <c r="F366" s="80"/>
      <c r="G366" s="80"/>
      <c r="H366" s="24"/>
      <c r="I366" s="23"/>
      <c r="J366" s="23"/>
      <c r="K366" s="23"/>
      <c r="L366" s="23"/>
    </row>
    <row r="367" spans="1:12">
      <c r="A367" s="80"/>
      <c r="B367" s="24"/>
      <c r="C367" s="25"/>
      <c r="D367" s="25"/>
      <c r="E367" s="80"/>
      <c r="F367" s="80"/>
      <c r="G367" s="80"/>
      <c r="H367" s="24"/>
      <c r="I367" s="23"/>
      <c r="J367" s="23"/>
      <c r="K367" s="23"/>
      <c r="L367" s="23"/>
    </row>
    <row r="368" spans="1:12">
      <c r="A368" s="80"/>
      <c r="B368" s="24"/>
      <c r="C368" s="25"/>
      <c r="D368" s="25"/>
      <c r="E368" s="80"/>
      <c r="F368" s="80"/>
      <c r="G368" s="80"/>
      <c r="H368" s="24"/>
      <c r="I368" s="23"/>
      <c r="J368" s="23"/>
      <c r="K368" s="23"/>
      <c r="L368" s="23"/>
    </row>
    <row r="369" spans="1:12">
      <c r="A369" s="80"/>
      <c r="B369" s="24"/>
      <c r="C369" s="25"/>
      <c r="D369" s="25"/>
      <c r="E369" s="80"/>
      <c r="F369" s="80"/>
      <c r="G369" s="80"/>
      <c r="H369" s="24"/>
      <c r="I369" s="23"/>
      <c r="J369" s="23"/>
      <c r="K369" s="23"/>
      <c r="L369" s="23"/>
    </row>
    <row r="370" spans="1:12">
      <c r="A370" s="80"/>
      <c r="B370" s="24"/>
      <c r="C370" s="25"/>
      <c r="D370" s="25"/>
      <c r="E370" s="80"/>
      <c r="F370" s="80"/>
      <c r="G370" s="80"/>
      <c r="H370" s="24"/>
      <c r="I370" s="23"/>
      <c r="J370" s="23"/>
      <c r="K370" s="23"/>
      <c r="L370" s="23"/>
    </row>
    <row r="371" spans="1:12">
      <c r="A371" s="80"/>
      <c r="B371" s="24"/>
      <c r="C371" s="25"/>
      <c r="D371" s="25"/>
      <c r="E371" s="80"/>
      <c r="F371" s="80"/>
      <c r="G371" s="80"/>
      <c r="H371" s="24"/>
      <c r="I371" s="23"/>
      <c r="J371" s="23"/>
      <c r="K371" s="23"/>
      <c r="L371" s="23"/>
    </row>
    <row r="372" spans="1:12">
      <c r="A372" s="80"/>
      <c r="B372" s="24"/>
      <c r="C372" s="25"/>
      <c r="D372" s="25"/>
      <c r="E372" s="80"/>
      <c r="F372" s="80"/>
      <c r="G372" s="80"/>
      <c r="H372" s="24"/>
      <c r="I372" s="23"/>
      <c r="J372" s="23"/>
      <c r="K372" s="23"/>
      <c r="L372" s="23"/>
    </row>
    <row r="373" spans="1:12">
      <c r="A373" s="80"/>
      <c r="B373" s="24"/>
      <c r="C373" s="25"/>
      <c r="D373" s="25"/>
      <c r="E373" s="80"/>
      <c r="F373" s="80"/>
      <c r="G373" s="80"/>
      <c r="H373" s="24"/>
      <c r="I373" s="23"/>
      <c r="J373" s="23"/>
      <c r="K373" s="23"/>
      <c r="L373" s="23"/>
    </row>
    <row r="374" spans="1:12">
      <c r="A374" s="80"/>
      <c r="B374" s="24"/>
      <c r="C374" s="25"/>
      <c r="D374" s="25"/>
      <c r="E374" s="80"/>
      <c r="F374" s="80"/>
      <c r="G374" s="80"/>
      <c r="H374" s="24"/>
      <c r="I374" s="23"/>
      <c r="J374" s="23"/>
      <c r="K374" s="23"/>
      <c r="L374" s="23"/>
    </row>
    <row r="375" spans="1:12">
      <c r="A375" s="80"/>
      <c r="B375" s="24"/>
      <c r="C375" s="25"/>
      <c r="D375" s="25"/>
      <c r="E375" s="80"/>
      <c r="F375" s="80"/>
      <c r="G375" s="80"/>
      <c r="H375" s="24"/>
      <c r="I375" s="23"/>
      <c r="J375" s="23"/>
      <c r="K375" s="23"/>
      <c r="L375" s="23"/>
    </row>
    <row r="376" spans="1:12">
      <c r="A376" s="80"/>
      <c r="B376" s="24"/>
      <c r="C376" s="25"/>
      <c r="D376" s="25"/>
      <c r="E376" s="80"/>
      <c r="F376" s="80"/>
      <c r="G376" s="80"/>
      <c r="H376" s="24"/>
      <c r="I376" s="23"/>
      <c r="J376" s="23"/>
      <c r="K376" s="23"/>
      <c r="L376" s="23"/>
    </row>
    <row r="377" spans="1:12">
      <c r="A377" s="80"/>
      <c r="B377" s="24"/>
      <c r="C377" s="25"/>
      <c r="D377" s="25"/>
      <c r="E377" s="80"/>
      <c r="F377" s="80"/>
      <c r="G377" s="80"/>
      <c r="H377" s="24"/>
      <c r="I377" s="23"/>
      <c r="J377" s="23"/>
      <c r="K377" s="23"/>
      <c r="L377" s="23"/>
    </row>
    <row r="378" spans="1:12">
      <c r="A378" s="80"/>
      <c r="B378" s="24"/>
      <c r="C378" s="25"/>
      <c r="D378" s="25"/>
      <c r="E378" s="80"/>
      <c r="F378" s="80"/>
      <c r="G378" s="80"/>
      <c r="H378" s="24"/>
      <c r="I378" s="23"/>
      <c r="J378" s="23"/>
      <c r="K378" s="23"/>
      <c r="L378" s="23"/>
    </row>
    <row r="379" spans="1:12">
      <c r="A379" s="80"/>
      <c r="B379" s="24"/>
      <c r="C379" s="25"/>
      <c r="D379" s="25"/>
      <c r="E379" s="80"/>
      <c r="F379" s="80"/>
      <c r="G379" s="80"/>
      <c r="H379" s="24"/>
      <c r="I379" s="23"/>
      <c r="J379" s="23"/>
      <c r="K379" s="23"/>
      <c r="L379" s="23"/>
    </row>
    <row r="380" spans="1:12">
      <c r="A380" s="80"/>
      <c r="B380" s="24"/>
      <c r="C380" s="25"/>
      <c r="D380" s="25"/>
      <c r="E380" s="80"/>
      <c r="F380" s="80"/>
      <c r="G380" s="80"/>
      <c r="H380" s="24"/>
      <c r="I380" s="23"/>
      <c r="J380" s="23"/>
      <c r="K380" s="23"/>
      <c r="L380" s="23"/>
    </row>
    <row r="381" spans="1:12">
      <c r="A381" s="80"/>
      <c r="B381" s="24"/>
      <c r="C381" s="25"/>
      <c r="D381" s="25"/>
      <c r="E381" s="80"/>
      <c r="F381" s="80"/>
      <c r="G381" s="80"/>
      <c r="H381" s="24"/>
      <c r="I381" s="23"/>
      <c r="J381" s="23"/>
      <c r="K381" s="23"/>
      <c r="L381" s="23"/>
    </row>
    <row r="382" spans="1:12">
      <c r="A382" s="80"/>
      <c r="B382" s="24"/>
      <c r="C382" s="25"/>
      <c r="D382" s="25"/>
      <c r="E382" s="80"/>
      <c r="F382" s="80"/>
      <c r="G382" s="80"/>
      <c r="H382" s="24"/>
      <c r="I382" s="23"/>
      <c r="J382" s="23"/>
      <c r="K382" s="23"/>
      <c r="L382" s="23"/>
    </row>
    <row r="383" spans="1:12">
      <c r="A383" s="80"/>
      <c r="B383" s="24"/>
      <c r="C383" s="25"/>
      <c r="D383" s="25"/>
      <c r="E383" s="80"/>
      <c r="F383" s="80"/>
      <c r="G383" s="80"/>
      <c r="H383" s="24"/>
      <c r="I383" s="23"/>
      <c r="J383" s="23"/>
      <c r="K383" s="23"/>
      <c r="L383" s="23"/>
    </row>
    <row r="384" spans="1:36">
      <c r="A384" s="80"/>
      <c r="B384" s="24"/>
      <c r="C384" s="25"/>
      <c r="D384" s="25"/>
      <c r="E384" s="80"/>
      <c r="F384" s="80"/>
      <c r="G384" s="80"/>
      <c r="H384" s="24"/>
      <c r="I384" s="23"/>
      <c r="J384" s="23"/>
      <c r="K384" s="23"/>
      <c r="L384" s="23"/>
      <c r="M384" s="23"/>
      <c r="N384" s="23"/>
      <c r="O384" s="23"/>
      <c r="P384" s="23"/>
      <c r="Q384" s="23"/>
      <c r="R384" s="23"/>
      <c r="S384" s="23"/>
      <c r="T384" s="23"/>
      <c r="U384" s="23"/>
      <c r="V384" s="23"/>
      <c r="W384" s="23"/>
      <c r="X384" s="23"/>
      <c r="Y384" s="23"/>
      <c r="Z384" s="23"/>
      <c r="AA384" s="23"/>
      <c r="AB384" s="23"/>
      <c r="AC384" s="89"/>
      <c r="AD384" s="23"/>
      <c r="AE384" s="23"/>
      <c r="AF384" s="23"/>
      <c r="AG384" s="23"/>
      <c r="AH384" s="23"/>
      <c r="AI384" s="23"/>
      <c r="AJ384" s="23"/>
    </row>
    <row r="385" spans="1:36">
      <c r="A385" s="80"/>
      <c r="B385" s="24"/>
      <c r="C385" s="25"/>
      <c r="D385" s="25"/>
      <c r="E385" s="80"/>
      <c r="F385" s="80"/>
      <c r="G385" s="80"/>
      <c r="H385" s="24"/>
      <c r="I385" s="23"/>
      <c r="J385" s="23"/>
      <c r="K385" s="23"/>
      <c r="L385" s="23"/>
      <c r="M385" s="23"/>
      <c r="N385" s="23"/>
      <c r="O385" s="23"/>
      <c r="P385" s="23"/>
      <c r="Q385" s="23"/>
      <c r="R385" s="23"/>
      <c r="S385" s="23"/>
      <c r="T385" s="23"/>
      <c r="U385" s="23"/>
      <c r="V385" s="23"/>
      <c r="W385" s="23"/>
      <c r="X385" s="23"/>
      <c r="Y385" s="23"/>
      <c r="Z385" s="23"/>
      <c r="AA385" s="23"/>
      <c r="AB385" s="23"/>
      <c r="AC385" s="89"/>
      <c r="AD385" s="23"/>
      <c r="AE385" s="23"/>
      <c r="AF385" s="23"/>
      <c r="AG385" s="23"/>
      <c r="AH385" s="23"/>
      <c r="AI385" s="23"/>
      <c r="AJ385" s="23"/>
    </row>
    <row r="386" spans="1:36">
      <c r="A386" s="80"/>
      <c r="B386" s="24"/>
      <c r="C386" s="25"/>
      <c r="D386" s="25"/>
      <c r="E386" s="80"/>
      <c r="F386" s="80"/>
      <c r="G386" s="80"/>
      <c r="H386" s="24"/>
      <c r="I386" s="23"/>
      <c r="J386" s="23"/>
      <c r="K386" s="23"/>
      <c r="L386" s="23"/>
      <c r="M386" s="23"/>
      <c r="N386" s="23"/>
      <c r="O386" s="23"/>
      <c r="P386" s="23"/>
      <c r="Q386" s="23"/>
      <c r="R386" s="23"/>
      <c r="S386" s="23"/>
      <c r="T386" s="23"/>
      <c r="U386" s="23"/>
      <c r="V386" s="23"/>
      <c r="W386" s="23"/>
      <c r="X386" s="23"/>
      <c r="Y386" s="23"/>
      <c r="Z386" s="23"/>
      <c r="AA386" s="23"/>
      <c r="AB386" s="23"/>
      <c r="AC386" s="89"/>
      <c r="AD386" s="23"/>
      <c r="AE386" s="23"/>
      <c r="AF386" s="23"/>
      <c r="AG386" s="23"/>
      <c r="AH386" s="23"/>
      <c r="AI386" s="23"/>
      <c r="AJ386" s="23"/>
    </row>
    <row r="387" spans="1:36">
      <c r="A387" s="80"/>
      <c r="B387" s="24"/>
      <c r="C387" s="25"/>
      <c r="D387" s="25"/>
      <c r="E387" s="80"/>
      <c r="F387" s="80"/>
      <c r="G387" s="80"/>
      <c r="H387" s="24"/>
      <c r="I387" s="23"/>
      <c r="J387" s="23"/>
      <c r="K387" s="23"/>
      <c r="L387" s="23"/>
      <c r="M387" s="23"/>
      <c r="N387" s="23"/>
      <c r="O387" s="23"/>
      <c r="P387" s="23"/>
      <c r="Q387" s="23"/>
      <c r="R387" s="23"/>
      <c r="S387" s="23"/>
      <c r="T387" s="23"/>
      <c r="U387" s="23"/>
      <c r="V387" s="23"/>
      <c r="W387" s="23"/>
      <c r="X387" s="23"/>
      <c r="Y387" s="23"/>
      <c r="Z387" s="23"/>
      <c r="AA387" s="23"/>
      <c r="AB387" s="23"/>
      <c r="AC387" s="89"/>
      <c r="AD387" s="23"/>
      <c r="AE387" s="23"/>
      <c r="AF387" s="23"/>
      <c r="AG387" s="23"/>
      <c r="AH387" s="23"/>
      <c r="AI387" s="23"/>
      <c r="AJ387" s="23"/>
    </row>
    <row r="388" spans="1:36">
      <c r="A388" s="80"/>
      <c r="B388" s="24"/>
      <c r="C388" s="25"/>
      <c r="D388" s="25"/>
      <c r="E388" s="80"/>
      <c r="F388" s="80"/>
      <c r="G388" s="80"/>
      <c r="H388" s="24"/>
      <c r="I388" s="23"/>
      <c r="J388" s="23"/>
      <c r="K388" s="23"/>
      <c r="L388" s="23"/>
      <c r="M388" s="23"/>
      <c r="N388" s="23"/>
      <c r="O388" s="23"/>
      <c r="P388" s="23"/>
      <c r="Q388" s="23"/>
      <c r="R388" s="23"/>
      <c r="S388" s="23"/>
      <c r="T388" s="23"/>
      <c r="U388" s="23"/>
      <c r="V388" s="23"/>
      <c r="W388" s="23"/>
      <c r="X388" s="23"/>
      <c r="Y388" s="23"/>
      <c r="Z388" s="23"/>
      <c r="AA388" s="23"/>
      <c r="AB388" s="23"/>
      <c r="AC388" s="89"/>
      <c r="AD388" s="23"/>
      <c r="AE388" s="23"/>
      <c r="AF388" s="23"/>
      <c r="AG388" s="23"/>
      <c r="AH388" s="23"/>
      <c r="AI388" s="23"/>
      <c r="AJ388" s="23"/>
    </row>
    <row r="389" spans="1:36">
      <c r="A389" s="80"/>
      <c r="B389" s="24"/>
      <c r="C389" s="25"/>
      <c r="D389" s="25"/>
      <c r="E389" s="80"/>
      <c r="F389" s="80"/>
      <c r="G389" s="80"/>
      <c r="H389" s="24"/>
      <c r="I389" s="23"/>
      <c r="J389" s="23"/>
      <c r="K389" s="23"/>
      <c r="L389" s="23"/>
      <c r="M389" s="23"/>
      <c r="N389" s="23"/>
      <c r="O389" s="23"/>
      <c r="P389" s="23"/>
      <c r="Q389" s="23"/>
      <c r="R389" s="23"/>
      <c r="S389" s="23"/>
      <c r="T389" s="23"/>
      <c r="U389" s="23"/>
      <c r="V389" s="23"/>
      <c r="W389" s="23"/>
      <c r="X389" s="23"/>
      <c r="Y389" s="23"/>
      <c r="Z389" s="23"/>
      <c r="AA389" s="23"/>
      <c r="AB389" s="23"/>
      <c r="AC389" s="89"/>
      <c r="AD389" s="23"/>
      <c r="AE389" s="23"/>
      <c r="AF389" s="23"/>
      <c r="AG389" s="23"/>
      <c r="AH389" s="23"/>
      <c r="AI389" s="23"/>
      <c r="AJ389" s="23"/>
    </row>
    <row r="390" spans="1:36">
      <c r="A390" s="80"/>
      <c r="B390" s="24"/>
      <c r="C390" s="25"/>
      <c r="D390" s="25"/>
      <c r="E390" s="80"/>
      <c r="F390" s="80"/>
      <c r="G390" s="80"/>
      <c r="H390" s="24"/>
      <c r="I390" s="23"/>
      <c r="J390" s="23"/>
      <c r="K390" s="23"/>
      <c r="L390" s="23"/>
      <c r="M390" s="23"/>
      <c r="N390" s="23"/>
      <c r="O390" s="23"/>
      <c r="P390" s="23"/>
      <c r="Q390" s="90"/>
      <c r="R390" s="90"/>
      <c r="S390" s="90"/>
      <c r="T390" s="90"/>
      <c r="U390" s="90"/>
      <c r="V390" s="90"/>
      <c r="W390" s="90"/>
      <c r="X390" s="90"/>
      <c r="Y390" s="90"/>
      <c r="Z390" s="90"/>
      <c r="AA390" s="90"/>
      <c r="AB390" s="90"/>
      <c r="AC390" s="91"/>
      <c r="AD390" s="90"/>
      <c r="AE390" s="90"/>
      <c r="AF390" s="90"/>
      <c r="AG390" s="90"/>
      <c r="AH390" s="90"/>
      <c r="AI390" s="90"/>
      <c r="AJ390" s="90"/>
    </row>
    <row r="391" spans="1:36">
      <c r="A391" s="80"/>
      <c r="B391" s="24"/>
      <c r="C391" s="25"/>
      <c r="D391" s="25"/>
      <c r="E391" s="80"/>
      <c r="F391" s="80"/>
      <c r="G391" s="80"/>
      <c r="H391" s="24"/>
      <c r="I391" s="23"/>
      <c r="J391" s="23"/>
      <c r="K391" s="23"/>
      <c r="L391" s="23"/>
      <c r="M391" s="23"/>
      <c r="N391" s="23"/>
      <c r="O391" s="23"/>
      <c r="P391" s="23"/>
      <c r="Q391" s="90"/>
      <c r="R391" s="90"/>
      <c r="S391" s="90"/>
      <c r="T391" s="90"/>
      <c r="U391" s="90"/>
      <c r="V391" s="90"/>
      <c r="W391" s="90"/>
      <c r="X391" s="90"/>
      <c r="Y391" s="90"/>
      <c r="Z391" s="90"/>
      <c r="AA391" s="90"/>
      <c r="AB391" s="90"/>
      <c r="AC391" s="91"/>
      <c r="AD391" s="90"/>
      <c r="AE391" s="90"/>
      <c r="AF391" s="90"/>
      <c r="AG391" s="90"/>
      <c r="AH391" s="90"/>
      <c r="AI391" s="90"/>
      <c r="AJ391" s="90"/>
    </row>
  </sheetData>
  <sortState ref="A7:AJ122">
    <sortCondition ref="A7:A122"/>
  </sortState>
  <mergeCells count="27">
    <mergeCell ref="A1:N1"/>
    <mergeCell ref="A2:N2"/>
    <mergeCell ref="M3:O3"/>
    <mergeCell ref="J4:K4"/>
    <mergeCell ref="L4:N4"/>
    <mergeCell ref="AB4:AC4"/>
    <mergeCell ref="AC5:AD5"/>
    <mergeCell ref="A6:D6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O4:O5"/>
    <mergeCell ref="V5:V6"/>
    <mergeCell ref="W5:W6"/>
    <mergeCell ref="X5:X6"/>
    <mergeCell ref="Y5:Y6"/>
    <mergeCell ref="Z5:Z6"/>
    <mergeCell ref="AA5:AA6"/>
    <mergeCell ref="AF5:AF6"/>
    <mergeCell ref="AG5:AG6"/>
    <mergeCell ref="AH5:AH6"/>
  </mergeCells>
  <hyperlinks>
    <hyperlink ref="A4" location="目录!C43" display="序号" tooltip="点击后，返回目录"/>
    <hyperlink ref="A4:A5" location="目录!C37" display="序号" tooltip="点击后，返回目录"/>
  </hyperlinks>
  <printOptions horizontalCentered="1"/>
  <pageMargins left="0.708333333333333" right="0.708333333333333" top="0.747916666666667" bottom="0.747916666666667" header="0.314583333333333" footer="0.314583333333333"/>
  <pageSetup paperSize="9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7"/>
  <sheetViews>
    <sheetView workbookViewId="0">
      <selection activeCell="M18" sqref="M18"/>
    </sheetView>
  </sheetViews>
  <sheetFormatPr defaultColWidth="8.25" defaultRowHeight="13.5"/>
  <cols>
    <col min="1" max="1" width="5.15833333333333" style="1" customWidth="1"/>
    <col min="2" max="2" width="12.95" style="1" customWidth="1"/>
    <col min="3" max="3" width="15.3583333333333" style="1" customWidth="1"/>
    <col min="4" max="4" width="27.3833333333333" style="1" customWidth="1"/>
    <col min="5" max="5" width="8.70833333333333" style="1" customWidth="1"/>
    <col min="6" max="6" width="9.05" style="1" customWidth="1"/>
    <col min="7" max="7" width="8.59166666666667" style="1" customWidth="1"/>
    <col min="8" max="8" width="7.33333333333333" style="1" customWidth="1"/>
    <col min="9" max="16384" width="8.25" style="1"/>
  </cols>
  <sheetData>
    <row r="1" ht="32" customHeight="1" spans="1:8">
      <c r="A1" s="2" t="s">
        <v>249</v>
      </c>
      <c r="B1" s="2"/>
      <c r="C1" s="2"/>
      <c r="D1" s="2"/>
      <c r="E1" s="2"/>
      <c r="F1" s="2"/>
      <c r="G1" s="2"/>
      <c r="H1" s="2"/>
    </row>
    <row r="2" ht="30" customHeight="1" spans="1:8">
      <c r="A2" s="3" t="s">
        <v>250</v>
      </c>
      <c r="B2" s="3" t="s">
        <v>251</v>
      </c>
      <c r="C2" s="3" t="s">
        <v>252</v>
      </c>
      <c r="D2" s="3" t="s">
        <v>253</v>
      </c>
      <c r="E2" s="3" t="s">
        <v>254</v>
      </c>
      <c r="F2" s="3" t="s">
        <v>255</v>
      </c>
      <c r="G2" s="3" t="s">
        <v>256</v>
      </c>
      <c r="H2" s="3" t="s">
        <v>257</v>
      </c>
    </row>
    <row r="3" ht="30" customHeight="1" spans="1:9">
      <c r="A3" s="4">
        <v>1</v>
      </c>
      <c r="B3" s="3" t="s">
        <v>258</v>
      </c>
      <c r="C3" s="3" t="s">
        <v>259</v>
      </c>
      <c r="D3" s="3" t="s">
        <v>260</v>
      </c>
      <c r="E3" s="3">
        <v>20.96</v>
      </c>
      <c r="F3" s="3">
        <v>48000</v>
      </c>
      <c r="G3" s="3">
        <f t="shared" ref="G3:G26" si="0">E3*F3</f>
        <v>1006080</v>
      </c>
      <c r="H3" s="3"/>
      <c r="I3" s="1">
        <v>1</v>
      </c>
    </row>
    <row r="4" ht="30" customHeight="1" spans="1:9">
      <c r="A4" s="5"/>
      <c r="B4" s="3" t="s">
        <v>261</v>
      </c>
      <c r="C4" s="3" t="s">
        <v>262</v>
      </c>
      <c r="D4" s="6" t="s">
        <v>263</v>
      </c>
      <c r="E4" s="3">
        <v>1</v>
      </c>
      <c r="F4" s="3">
        <v>8000</v>
      </c>
      <c r="G4" s="3">
        <f t="shared" si="0"/>
        <v>8000</v>
      </c>
      <c r="H4" s="3"/>
      <c r="I4" s="1">
        <v>2</v>
      </c>
    </row>
    <row r="5" ht="30" customHeight="1" spans="1:9">
      <c r="A5" s="5"/>
      <c r="B5" s="3" t="s">
        <v>264</v>
      </c>
      <c r="C5" s="3" t="s">
        <v>265</v>
      </c>
      <c r="D5" s="3" t="s">
        <v>266</v>
      </c>
      <c r="E5" s="3">
        <v>1</v>
      </c>
      <c r="F5" s="3">
        <v>4000</v>
      </c>
      <c r="G5" s="3">
        <f t="shared" si="0"/>
        <v>4000</v>
      </c>
      <c r="H5" s="3"/>
      <c r="I5" s="1">
        <v>3</v>
      </c>
    </row>
    <row r="6" ht="30" customHeight="1" spans="1:9">
      <c r="A6" s="5"/>
      <c r="B6" s="3" t="s">
        <v>267</v>
      </c>
      <c r="C6" s="3" t="s">
        <v>268</v>
      </c>
      <c r="D6" s="3" t="s">
        <v>269</v>
      </c>
      <c r="E6" s="3">
        <v>2</v>
      </c>
      <c r="F6" s="3">
        <v>10500</v>
      </c>
      <c r="G6" s="3">
        <f t="shared" si="0"/>
        <v>21000</v>
      </c>
      <c r="H6" s="3"/>
      <c r="I6" s="1">
        <v>4</v>
      </c>
    </row>
    <row r="7" ht="30" customHeight="1" spans="1:9">
      <c r="A7" s="5"/>
      <c r="B7" s="3" t="s">
        <v>270</v>
      </c>
      <c r="C7" s="3" t="s">
        <v>268</v>
      </c>
      <c r="D7" s="3" t="s">
        <v>271</v>
      </c>
      <c r="E7" s="3">
        <v>1</v>
      </c>
      <c r="F7" s="3">
        <v>14500</v>
      </c>
      <c r="G7" s="3">
        <f t="shared" si="0"/>
        <v>14500</v>
      </c>
      <c r="H7" s="3"/>
      <c r="I7" s="1">
        <v>5</v>
      </c>
    </row>
    <row r="8" ht="30" customHeight="1" spans="1:9">
      <c r="A8" s="5"/>
      <c r="B8" s="3" t="s">
        <v>272</v>
      </c>
      <c r="C8" s="3" t="s">
        <v>268</v>
      </c>
      <c r="D8" s="3" t="s">
        <v>273</v>
      </c>
      <c r="E8" s="3">
        <v>1</v>
      </c>
      <c r="F8" s="3">
        <v>7300</v>
      </c>
      <c r="G8" s="3">
        <f t="shared" si="0"/>
        <v>7300</v>
      </c>
      <c r="H8" s="3"/>
      <c r="I8" s="1">
        <v>6</v>
      </c>
    </row>
    <row r="9" ht="30" customHeight="1" spans="1:9">
      <c r="A9" s="5"/>
      <c r="B9" s="3" t="s">
        <v>274</v>
      </c>
      <c r="C9" s="3" t="s">
        <v>157</v>
      </c>
      <c r="D9" s="3"/>
      <c r="E9" s="3">
        <v>1</v>
      </c>
      <c r="F9" s="3">
        <v>4500</v>
      </c>
      <c r="G9" s="3">
        <f t="shared" si="0"/>
        <v>4500</v>
      </c>
      <c r="H9" s="3"/>
      <c r="I9" s="1">
        <v>7</v>
      </c>
    </row>
    <row r="10" ht="30" customHeight="1" spans="1:9">
      <c r="A10" s="5"/>
      <c r="B10" s="3" t="s">
        <v>274</v>
      </c>
      <c r="C10" s="3" t="s">
        <v>275</v>
      </c>
      <c r="D10" s="3"/>
      <c r="E10" s="3">
        <v>1</v>
      </c>
      <c r="F10" s="3">
        <v>5200</v>
      </c>
      <c r="G10" s="3">
        <f t="shared" si="0"/>
        <v>5200</v>
      </c>
      <c r="H10" s="3"/>
      <c r="I10" s="1">
        <v>8</v>
      </c>
    </row>
    <row r="11" ht="30" customHeight="1" spans="1:9">
      <c r="A11" s="5"/>
      <c r="B11" s="3" t="s">
        <v>276</v>
      </c>
      <c r="C11" s="3" t="s">
        <v>277</v>
      </c>
      <c r="D11" s="3" t="s">
        <v>278</v>
      </c>
      <c r="E11" s="3">
        <v>2</v>
      </c>
      <c r="F11" s="3">
        <v>1150</v>
      </c>
      <c r="G11" s="3">
        <f t="shared" si="0"/>
        <v>2300</v>
      </c>
      <c r="H11" s="3"/>
      <c r="I11" s="1">
        <v>9</v>
      </c>
    </row>
    <row r="12" ht="30" customHeight="1" spans="1:9">
      <c r="A12" s="5"/>
      <c r="B12" s="3" t="s">
        <v>279</v>
      </c>
      <c r="C12" s="3" t="s">
        <v>280</v>
      </c>
      <c r="D12" s="3"/>
      <c r="E12" s="3">
        <v>1</v>
      </c>
      <c r="F12" s="3">
        <v>870</v>
      </c>
      <c r="G12" s="3">
        <f t="shared" si="0"/>
        <v>870</v>
      </c>
      <c r="H12" s="3"/>
      <c r="I12" s="1">
        <v>10</v>
      </c>
    </row>
    <row r="13" ht="114" customHeight="1" spans="1:9">
      <c r="A13" s="4">
        <v>2</v>
      </c>
      <c r="B13" s="3" t="s">
        <v>281</v>
      </c>
      <c r="C13" s="3" t="s">
        <v>282</v>
      </c>
      <c r="D13" s="6" t="s">
        <v>283</v>
      </c>
      <c r="E13" s="3">
        <v>6</v>
      </c>
      <c r="F13" s="3">
        <v>18000</v>
      </c>
      <c r="G13" s="3">
        <f t="shared" si="0"/>
        <v>108000</v>
      </c>
      <c r="H13" s="3"/>
      <c r="I13" s="1">
        <v>11</v>
      </c>
    </row>
    <row r="14" ht="42" customHeight="1" spans="1:9">
      <c r="A14" s="5"/>
      <c r="B14" s="3" t="s">
        <v>284</v>
      </c>
      <c r="C14" s="3" t="s">
        <v>262</v>
      </c>
      <c r="D14" s="6" t="s">
        <v>285</v>
      </c>
      <c r="E14" s="3">
        <v>1</v>
      </c>
      <c r="F14" s="3">
        <v>24000</v>
      </c>
      <c r="G14" s="3">
        <f t="shared" si="0"/>
        <v>24000</v>
      </c>
      <c r="H14" s="3"/>
      <c r="I14" s="1">
        <v>12</v>
      </c>
    </row>
    <row r="15" ht="30" customHeight="1" spans="1:9">
      <c r="A15" s="5"/>
      <c r="B15" s="3" t="s">
        <v>286</v>
      </c>
      <c r="C15" s="3" t="s">
        <v>262</v>
      </c>
      <c r="D15" s="3" t="s">
        <v>287</v>
      </c>
      <c r="E15" s="3">
        <v>1</v>
      </c>
      <c r="F15" s="3">
        <v>25000</v>
      </c>
      <c r="G15" s="3">
        <f t="shared" si="0"/>
        <v>25000</v>
      </c>
      <c r="H15" s="3"/>
      <c r="I15" s="1">
        <v>13</v>
      </c>
    </row>
    <row r="16" ht="30" customHeight="1" spans="1:9">
      <c r="A16" s="5"/>
      <c r="B16" s="3" t="s">
        <v>288</v>
      </c>
      <c r="C16" s="3" t="s">
        <v>262</v>
      </c>
      <c r="D16" s="3" t="s">
        <v>289</v>
      </c>
      <c r="E16" s="3">
        <v>1</v>
      </c>
      <c r="F16" s="3">
        <v>3572.25</v>
      </c>
      <c r="G16" s="3">
        <f t="shared" si="0"/>
        <v>3572.25</v>
      </c>
      <c r="H16" s="3"/>
      <c r="I16" s="1">
        <v>14</v>
      </c>
    </row>
    <row r="17" ht="30" customHeight="1" spans="1:9">
      <c r="A17" s="5"/>
      <c r="B17" s="3" t="s">
        <v>290</v>
      </c>
      <c r="C17" s="6" t="s">
        <v>291</v>
      </c>
      <c r="D17" s="3"/>
      <c r="E17" s="3">
        <v>1</v>
      </c>
      <c r="F17" s="3">
        <v>1550</v>
      </c>
      <c r="G17" s="3">
        <f t="shared" si="0"/>
        <v>1550</v>
      </c>
      <c r="H17" s="3"/>
      <c r="I17" s="1">
        <v>15</v>
      </c>
    </row>
    <row r="18" ht="30" customHeight="1" spans="1:9">
      <c r="A18" s="5"/>
      <c r="B18" s="3" t="s">
        <v>261</v>
      </c>
      <c r="C18" s="3" t="s">
        <v>292</v>
      </c>
      <c r="D18" s="3" t="s">
        <v>263</v>
      </c>
      <c r="E18" s="3">
        <v>1</v>
      </c>
      <c r="F18" s="3">
        <v>8000</v>
      </c>
      <c r="G18" s="3">
        <f t="shared" si="0"/>
        <v>8000</v>
      </c>
      <c r="H18" s="3"/>
      <c r="I18" s="1">
        <v>16</v>
      </c>
    </row>
    <row r="19" ht="30" customHeight="1" spans="1:9">
      <c r="A19" s="3">
        <v>3</v>
      </c>
      <c r="B19" s="3" t="s">
        <v>293</v>
      </c>
      <c r="C19" s="3" t="s">
        <v>265</v>
      </c>
      <c r="D19" s="6" t="s">
        <v>294</v>
      </c>
      <c r="E19" s="3">
        <v>3</v>
      </c>
      <c r="F19" s="3">
        <v>6000</v>
      </c>
      <c r="G19" s="3">
        <f t="shared" si="0"/>
        <v>18000</v>
      </c>
      <c r="H19" s="3"/>
      <c r="I19" s="1">
        <v>17</v>
      </c>
    </row>
    <row r="20" ht="30" customHeight="1" spans="1:9">
      <c r="A20" s="6">
        <v>4</v>
      </c>
      <c r="B20" s="6" t="s">
        <v>295</v>
      </c>
      <c r="C20" s="7" t="s">
        <v>296</v>
      </c>
      <c r="D20" s="8" t="s">
        <v>297</v>
      </c>
      <c r="E20" s="9">
        <v>5</v>
      </c>
      <c r="F20" s="6">
        <v>18500</v>
      </c>
      <c r="G20" s="3">
        <f t="shared" si="0"/>
        <v>92500</v>
      </c>
      <c r="H20" s="6"/>
      <c r="I20" s="1">
        <v>18</v>
      </c>
    </row>
    <row r="21" ht="30" customHeight="1" spans="1:9">
      <c r="A21" s="7">
        <v>5</v>
      </c>
      <c r="B21" s="6" t="s">
        <v>295</v>
      </c>
      <c r="C21" s="10" t="s">
        <v>298</v>
      </c>
      <c r="D21" s="8" t="s">
        <v>299</v>
      </c>
      <c r="E21" s="9">
        <v>1</v>
      </c>
      <c r="F21" s="9">
        <v>28560</v>
      </c>
      <c r="G21" s="3">
        <f t="shared" si="0"/>
        <v>28560</v>
      </c>
      <c r="H21" s="6"/>
      <c r="I21" s="1">
        <v>19</v>
      </c>
    </row>
    <row r="22" ht="30" customHeight="1" spans="1:9">
      <c r="A22" s="7">
        <v>6</v>
      </c>
      <c r="B22" s="6" t="s">
        <v>261</v>
      </c>
      <c r="C22" s="3" t="s">
        <v>292</v>
      </c>
      <c r="D22" s="3" t="s">
        <v>263</v>
      </c>
      <c r="E22" s="9">
        <v>6</v>
      </c>
      <c r="F22" s="9">
        <v>8000</v>
      </c>
      <c r="G22" s="3">
        <f t="shared" si="0"/>
        <v>48000</v>
      </c>
      <c r="H22" s="6"/>
      <c r="I22" s="1">
        <v>20</v>
      </c>
    </row>
    <row r="23" ht="30" customHeight="1" spans="1:9">
      <c r="A23" s="7">
        <v>7</v>
      </c>
      <c r="B23" s="6" t="s">
        <v>295</v>
      </c>
      <c r="C23" s="10" t="s">
        <v>300</v>
      </c>
      <c r="D23" s="8" t="s">
        <v>301</v>
      </c>
      <c r="E23" s="9">
        <v>1</v>
      </c>
      <c r="F23" s="9">
        <v>51000</v>
      </c>
      <c r="G23" s="3">
        <f t="shared" si="0"/>
        <v>51000</v>
      </c>
      <c r="H23" s="6"/>
      <c r="I23" s="1">
        <v>21</v>
      </c>
    </row>
    <row r="24" ht="30" customHeight="1" spans="1:9">
      <c r="A24" s="6">
        <v>8</v>
      </c>
      <c r="B24" s="6" t="s">
        <v>302</v>
      </c>
      <c r="C24" s="6"/>
      <c r="D24" s="8" t="s">
        <v>303</v>
      </c>
      <c r="E24" s="6">
        <v>6</v>
      </c>
      <c r="F24" s="6">
        <v>3000</v>
      </c>
      <c r="G24" s="3">
        <f t="shared" si="0"/>
        <v>18000</v>
      </c>
      <c r="H24" s="6"/>
      <c r="I24" s="1">
        <v>22</v>
      </c>
    </row>
    <row r="25" ht="30" customHeight="1" spans="1:9">
      <c r="A25" s="6"/>
      <c r="B25" s="6" t="s">
        <v>304</v>
      </c>
      <c r="C25" s="6"/>
      <c r="D25" s="8" t="s">
        <v>303</v>
      </c>
      <c r="E25" s="6">
        <v>1</v>
      </c>
      <c r="F25" s="9">
        <v>6000</v>
      </c>
      <c r="G25" s="3">
        <f t="shared" si="0"/>
        <v>6000</v>
      </c>
      <c r="H25" s="6"/>
      <c r="I25" s="1">
        <v>23</v>
      </c>
    </row>
    <row r="26" ht="30" customHeight="1" spans="1:9">
      <c r="A26" s="6">
        <v>9</v>
      </c>
      <c r="B26" s="6" t="s">
        <v>305</v>
      </c>
      <c r="C26" s="11"/>
      <c r="D26" s="6" t="s">
        <v>303</v>
      </c>
      <c r="E26" s="6">
        <v>3</v>
      </c>
      <c r="F26" s="9">
        <v>4032</v>
      </c>
      <c r="G26" s="3">
        <f t="shared" si="0"/>
        <v>12096</v>
      </c>
      <c r="H26" s="6"/>
      <c r="I26" s="1">
        <v>24</v>
      </c>
    </row>
    <row r="27" ht="30" customHeight="1" spans="1:8">
      <c r="A27" s="12" t="s">
        <v>306</v>
      </c>
      <c r="B27" s="13"/>
      <c r="C27" s="13"/>
      <c r="D27" s="13"/>
      <c r="E27" s="14">
        <f t="shared" ref="E27:G27" si="1">SUM(E3:E26)</f>
        <v>68.96</v>
      </c>
      <c r="F27" s="9">
        <f t="shared" si="1"/>
        <v>309234.25</v>
      </c>
      <c r="G27" s="6">
        <f t="shared" si="1"/>
        <v>1518028.25</v>
      </c>
      <c r="H27" s="6"/>
    </row>
  </sheetData>
  <mergeCells count="3">
    <mergeCell ref="A1:H1"/>
    <mergeCell ref="A3:A12"/>
    <mergeCell ref="A13:A18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评估汇总表</vt:lpstr>
      <vt:lpstr>评估明细表</vt:lpstr>
      <vt:lpstr>原始表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ｍe●№帥Ge</cp:lastModifiedBy>
  <dcterms:created xsi:type="dcterms:W3CDTF">2020-02-19T06:23:00Z</dcterms:created>
  <cp:lastPrinted>2020-02-19T09:27:00Z</cp:lastPrinted>
  <dcterms:modified xsi:type="dcterms:W3CDTF">2020-06-17T07:46:40Z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