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38" firstSheet="1" activeTab="60"/>
  </bookViews>
  <sheets>
    <sheet name="基本信息输入表" sheetId="120" state="hidden" r:id="rId1"/>
    <sheet name="申报表封面" sheetId="1" r:id="rId2"/>
    <sheet name="报告说明用表" sheetId="136" state="hidden" r:id="rId3"/>
    <sheet name="索引目录" sheetId="121" state="hidden" r:id="rId4"/>
    <sheet name="资产负债表" sheetId="7" state="hidden" r:id="rId5"/>
    <sheet name="1-汇总表" sheetId="10" state="hidden" r:id="rId6"/>
    <sheet name="2-分类汇总" sheetId="11" state="hidden" r:id="rId7"/>
    <sheet name="3-流动汇总" sheetId="12" state="hidden" r:id="rId8"/>
    <sheet name="表3-1货币汇总表" sheetId="13" state="hidden" r:id="rId9"/>
    <sheet name="3-1-1现金" sheetId="14" state="hidden" r:id="rId10"/>
    <sheet name="3-1-2银行存款" sheetId="15" state="hidden" r:id="rId11"/>
    <sheet name="3-1-3其他货币资金" sheetId="16" state="hidden" r:id="rId12"/>
    <sheet name="3-2交易性金融资产汇总" sheetId="17" state="hidden" r:id="rId13"/>
    <sheet name="3-2-1交易性-股票" sheetId="18" state="hidden" r:id="rId14"/>
    <sheet name="3-2-2交易性-债券" sheetId="19" state="hidden" r:id="rId15"/>
    <sheet name="3-2-3交易性-基金" sheetId="20" state="hidden" r:id="rId16"/>
    <sheet name="3-2-4交易性-其他" sheetId="118" state="hidden" r:id="rId17"/>
    <sheet name="3-3衍生金融资产" sheetId="105" state="hidden" r:id="rId18"/>
    <sheet name="3-4应收票据" sheetId="21" state="hidden" r:id="rId19"/>
    <sheet name="3-5应收账款" sheetId="22" state="hidden" r:id="rId20"/>
    <sheet name="3-6应收款项融资" sheetId="24" state="hidden" r:id="rId21"/>
    <sheet name="3-7预付款项" sheetId="23" state="hidden" r:id="rId22"/>
    <sheet name="3-8其他应收款" sheetId="26" state="hidden" r:id="rId23"/>
    <sheet name="3-9存货汇总" sheetId="135" state="hidden" r:id="rId24"/>
    <sheet name="3-9-1材料采购（在途物资）" sheetId="28" state="hidden" r:id="rId25"/>
    <sheet name="3-9-2原材料" sheetId="29" state="hidden" r:id="rId26"/>
    <sheet name="3-9-3在库周转材料" sheetId="30" state="hidden" r:id="rId27"/>
    <sheet name="3-9-4委托加工物资" sheetId="31" state="hidden" r:id="rId28"/>
    <sheet name="3-9-5产成品（库存商品）" sheetId="32" state="hidden" r:id="rId29"/>
    <sheet name="3-9-6在产品（自制半成品）" sheetId="33" state="hidden" r:id="rId30"/>
    <sheet name="3-9-7发出商品" sheetId="34" state="hidden" r:id="rId31"/>
    <sheet name="3-9-8在用周转材料" sheetId="35" state="hidden" r:id="rId32"/>
    <sheet name="3-9-9开发产品" sheetId="36" state="hidden" r:id="rId33"/>
    <sheet name="3-9-10开发成本" sheetId="37" state="hidden" r:id="rId34"/>
    <sheet name="3-9-11消耗性生物资产" sheetId="38" state="hidden" r:id="rId35"/>
    <sheet name="3-9-12工程施工" sheetId="39" state="hidden" r:id="rId36"/>
    <sheet name="3-10合同资产" sheetId="42" state="hidden" r:id="rId37"/>
    <sheet name="3-11持有待售资产" sheetId="107" state="hidden" r:id="rId38"/>
    <sheet name="3-12一年到期非流动资产" sheetId="40" state="hidden" r:id="rId39"/>
    <sheet name="3-13其他流动资产" sheetId="41" state="hidden" r:id="rId40"/>
    <sheet name="4-非流动资产汇总" sheetId="43" state="hidden" r:id="rId41"/>
    <sheet name="4-1可供出售金融资产汇总" sheetId="133" state="hidden" r:id="rId42"/>
    <sheet name="4-1-1可供出售_股票投资" sheetId="127" state="hidden" r:id="rId43"/>
    <sheet name="4-1-2可供出售_债券投资" sheetId="130" state="hidden" r:id="rId44"/>
    <sheet name="4-1-3可供出售_其他投资" sheetId="131" state="hidden" r:id="rId45"/>
    <sheet name="4-2持有至到期投资" sheetId="134" state="hidden" r:id="rId46"/>
    <sheet name="4-3债权投资" sheetId="46" state="hidden" r:id="rId47"/>
    <sheet name="4-4其他债权投资" sheetId="108" state="hidden" r:id="rId48"/>
    <sheet name="4-5长期应收" sheetId="49" state="hidden" r:id="rId49"/>
    <sheet name="4-6长期股权投资" sheetId="50" state="hidden" r:id="rId50"/>
    <sheet name="4-7其他权益工具投资" sheetId="47" state="hidden" r:id="rId51"/>
    <sheet name="4-8其他非流动金融资产" sheetId="45" state="hidden" r:id="rId52"/>
    <sheet name="4-9投资性房地产汇总" sheetId="51" state="hidden" r:id="rId53"/>
    <sheet name="4-9-1投资性房地产" sheetId="52" state="hidden" r:id="rId54"/>
    <sheet name="4-9-2投资性土地" sheetId="54" state="hidden" r:id="rId55"/>
    <sheet name="4-10固定资产汇总" sheetId="56" r:id="rId56"/>
    <sheet name="4-10-1房屋建筑物" sheetId="57" state="hidden" r:id="rId57"/>
    <sheet name="4-10-2构筑物" sheetId="58" state="hidden" r:id="rId58"/>
    <sheet name="4-10-3管道沟槽" sheetId="59" state="hidden" r:id="rId59"/>
    <sheet name="4-10-4井巷工程" sheetId="60" state="hidden" r:id="rId60"/>
    <sheet name="4-10-5机器设备" sheetId="61" r:id="rId61"/>
    <sheet name="4-10-6车辆" sheetId="62" state="hidden" r:id="rId62"/>
    <sheet name="4-10-7电子设备" sheetId="63" state="hidden" r:id="rId63"/>
    <sheet name="4-10-8土地" sheetId="64" state="hidden" r:id="rId64"/>
    <sheet name="4-10-9船舶" sheetId="65" state="hidden" r:id="rId65"/>
    <sheet name="4-11在建工程汇总" sheetId="66" state="hidden" r:id="rId66"/>
    <sheet name="4-11-1在建-土建" sheetId="67" state="hidden" r:id="rId67"/>
    <sheet name="4-11-2在建-设备" sheetId="68" state="hidden" r:id="rId68"/>
    <sheet name="4-11-3在建-待摊" sheetId="69" state="hidden" r:id="rId69"/>
    <sheet name="4-11-4在建-物资" sheetId="70" state="hidden" r:id="rId70"/>
    <sheet name="4-12生产性生物资产" sheetId="72" state="hidden" r:id="rId71"/>
    <sheet name="4-13油气资产" sheetId="73" state="hidden" r:id="rId72"/>
    <sheet name="4-14使用权资产" sheetId="71" state="hidden" r:id="rId73"/>
    <sheet name="4-15无形资产汇总" sheetId="74" state="hidden" r:id="rId74"/>
    <sheet name="4-15-1无形-土地" sheetId="75" state="hidden" r:id="rId75"/>
    <sheet name="4-15-2无形-矿业权" sheetId="76" state="hidden" r:id="rId76"/>
    <sheet name="4-15-3无形-其他" sheetId="77" state="hidden" r:id="rId77"/>
    <sheet name="4-16开发支出" sheetId="78" state="hidden" r:id="rId78"/>
    <sheet name="4-17商誉" sheetId="79" state="hidden" r:id="rId79"/>
    <sheet name="4-18长期待摊费用" sheetId="80" state="hidden" r:id="rId80"/>
    <sheet name="4-19递延所得税资产" sheetId="81" state="hidden" r:id="rId81"/>
    <sheet name="4-20其他非流动资产" sheetId="82" state="hidden" r:id="rId82"/>
    <sheet name="5-流动负债汇总" sheetId="83" state="hidden" r:id="rId83"/>
    <sheet name="5-1短期借款" sheetId="84" state="hidden" r:id="rId84"/>
    <sheet name="5-2交易性金融负债" sheetId="85" state="hidden" r:id="rId85"/>
    <sheet name="5-3衍生金融负债" sheetId="91" state="hidden" r:id="rId86"/>
    <sheet name="5-4应付票据" sheetId="86" state="hidden" r:id="rId87"/>
    <sheet name="5-5应付账款" sheetId="87" state="hidden" r:id="rId88"/>
    <sheet name="5-6预收款项" sheetId="88" state="hidden" r:id="rId89"/>
    <sheet name="5-7合同负债" sheetId="96" state="hidden" r:id="rId90"/>
    <sheet name="5-8应付职工薪酬" sheetId="89" state="hidden" r:id="rId91"/>
    <sheet name="5-9应交税费" sheetId="90" state="hidden" r:id="rId92"/>
    <sheet name="5-10其他应付款" sheetId="93" state="hidden" r:id="rId93"/>
    <sheet name="5-11持有待售负债" sheetId="92" state="hidden" r:id="rId94"/>
    <sheet name="5-12一年内到期非流动负债" sheetId="94" state="hidden" r:id="rId95"/>
    <sheet name="5-13其他流动负债" sheetId="95" state="hidden" r:id="rId96"/>
    <sheet name="6-非流动负债汇总" sheetId="97" state="hidden" r:id="rId97"/>
    <sheet name="6-1长期借款" sheetId="98" state="hidden" r:id="rId98"/>
    <sheet name="6-2应付债券" sheetId="99" state="hidden" r:id="rId99"/>
    <sheet name="6-3租赁负债" sheetId="117" state="hidden" r:id="rId100"/>
    <sheet name="6-4长期应付款" sheetId="100" state="hidden" r:id="rId101"/>
    <sheet name="6-5预计负债" sheetId="102" state="hidden" r:id="rId102"/>
    <sheet name="6-6递延收益" sheetId="101" state="hidden" r:id="rId103"/>
    <sheet name="6-7递延所得税负债" sheetId="103" state="hidden" r:id="rId104"/>
    <sheet name="6-8其他非流动负债" sheetId="104" state="hidden" r:id="rId105"/>
  </sheets>
  <definedNames>
    <definedName name="_xlnm._FilterDatabase" localSheetId="62" hidden="1">'4-10-7电子设备'!$A$6:$AH$31</definedName>
    <definedName name="_xlnm._FilterDatabase" localSheetId="20" hidden="1">'3-6应收款项融资'!$A$6:$P$6</definedName>
    <definedName name="_xlnm._FilterDatabase" localSheetId="2" hidden="1">报告说明用表!$A$9:$A$455</definedName>
    <definedName name="bgsm1_1" localSheetId="2">报告说明用表!$B$10</definedName>
    <definedName name="bgsm1_10" localSheetId="2">报告说明用表!$B$15</definedName>
    <definedName name="bgsm1_100" localSheetId="2">报告说明用表!$H$75</definedName>
    <definedName name="bgsm1_1000" localSheetId="2">报告说明用表!$F$248</definedName>
    <definedName name="bgsm1_1001" localSheetId="2">报告说明用表!$A$249</definedName>
    <definedName name="bgsm1_10010">报告说明用表!$C$153</definedName>
    <definedName name="bgsm1_10011">报告说明用表!$C$154</definedName>
    <definedName name="bgsm1_1002" localSheetId="2">报告说明用表!$B$249</definedName>
    <definedName name="bgsm1_1003" localSheetId="2">报告说明用表!$C$249</definedName>
    <definedName name="bgsm1_1004" localSheetId="2">报告说明用表!$D$249</definedName>
    <definedName name="bgsm1_1005" localSheetId="2">报告说明用表!$E$249</definedName>
    <definedName name="bgsm1_1006" localSheetId="2">报告说明用表!$F$249</definedName>
    <definedName name="bgsm1_1007" localSheetId="2">报告说明用表!$A$250</definedName>
    <definedName name="bgsm1_1008" localSheetId="2">报告说明用表!$B$250</definedName>
    <definedName name="bgsm1_1009" localSheetId="2">报告说明用表!$C$250</definedName>
    <definedName name="bgsm1_101" localSheetId="2">报告说明用表!$A$76</definedName>
    <definedName name="bgsm1_1010" localSheetId="2">报告说明用表!$D$250</definedName>
    <definedName name="bgsm1_1011" localSheetId="2">报告说明用表!$E$250</definedName>
    <definedName name="bgsm1_1012" localSheetId="2">报告说明用表!$F$250</definedName>
    <definedName name="bgsm1_1013" localSheetId="2">报告说明用表!$A$251</definedName>
    <definedName name="bgsm1_1014" localSheetId="2">报告说明用表!$B$251</definedName>
    <definedName name="bgsm1_1015" localSheetId="2">报告说明用表!$C$251</definedName>
    <definedName name="bgsm1_1016" localSheetId="2">报告说明用表!$D$251</definedName>
    <definedName name="bgsm1_1017" localSheetId="2">报告说明用表!$E$251</definedName>
    <definedName name="bgsm1_1018" localSheetId="2">报告说明用表!$F$251</definedName>
    <definedName name="bgsm1_1019" localSheetId="2">报告说明用表!$A$252</definedName>
    <definedName name="bgsm1_102" localSheetId="2">报告说明用表!$B$76</definedName>
    <definedName name="bgsm1_1020" localSheetId="2">报告说明用表!$B$252</definedName>
    <definedName name="bgsm1_1021" localSheetId="2">报告说明用表!$C$252</definedName>
    <definedName name="bgsm1_1022" localSheetId="2">报告说明用表!$D$252</definedName>
    <definedName name="bgsm1_1023" localSheetId="2">报告说明用表!$E$252</definedName>
    <definedName name="bgsm1_1024" localSheetId="2">报告说明用表!$F$252</definedName>
    <definedName name="bgsm1_1025" localSheetId="2">报告说明用表!$A$253</definedName>
    <definedName name="bgsm1_1026" localSheetId="2">报告说明用表!$B$253</definedName>
    <definedName name="bgsm1_1027" localSheetId="2">报告说明用表!$C$253</definedName>
    <definedName name="bgsm1_1028" localSheetId="2">报告说明用表!$D$253</definedName>
    <definedName name="bgsm1_1029" localSheetId="2">报告说明用表!$E$253</definedName>
    <definedName name="bgsm1_103" localSheetId="2">报告说明用表!$C$76</definedName>
    <definedName name="bgsm1_1030" localSheetId="2">报告说明用表!$F$253</definedName>
    <definedName name="bgsm1_1031" localSheetId="2">报告说明用表!$A$254</definedName>
    <definedName name="bgsm1_1032" localSheetId="2">报告说明用表!$B$254</definedName>
    <definedName name="bgsm1_1033" localSheetId="2">报告说明用表!$C$254</definedName>
    <definedName name="bgsm1_1034" localSheetId="2">报告说明用表!$D$254</definedName>
    <definedName name="bgsm1_1035" localSheetId="2">报告说明用表!$E$254</definedName>
    <definedName name="bgsm1_1036" localSheetId="2">报告说明用表!$F$254</definedName>
    <definedName name="bgsm1_1037" localSheetId="2">报告说明用表!$A$255</definedName>
    <definedName name="bgsm1_1038" localSheetId="2">报告说明用表!$B$255</definedName>
    <definedName name="bgsm1_1039" localSheetId="2">报告说明用表!$C$255</definedName>
    <definedName name="bgsm1_104" localSheetId="2">报告说明用表!$D$76</definedName>
    <definedName name="bgsm1_1040" localSheetId="2">报告说明用表!$D$255</definedName>
    <definedName name="bgsm1_1041" localSheetId="2">报告说明用表!$E$255</definedName>
    <definedName name="bgsm1_1042" localSheetId="2">报告说明用表!$F$255</definedName>
    <definedName name="bgsm1_1043" localSheetId="2">报告说明用表!$A$256</definedName>
    <definedName name="bgsm1_1044" localSheetId="2">报告说明用表!$B$256</definedName>
    <definedName name="bgsm1_1045" localSheetId="2">报告说明用表!$C$256</definedName>
    <definedName name="bgsm1_1046" localSheetId="2">报告说明用表!$D$256</definedName>
    <definedName name="bgsm1_1047" localSheetId="2">报告说明用表!$E$256</definedName>
    <definedName name="bgsm1_1048" localSheetId="2">报告说明用表!$F$256</definedName>
    <definedName name="bgsm1_1049" localSheetId="2">报告说明用表!$A$257</definedName>
    <definedName name="bgsm1_105" localSheetId="2">报告说明用表!$E$76</definedName>
    <definedName name="bgsm1_1050" localSheetId="2">报告说明用表!$B$257</definedName>
    <definedName name="bgsm1_1051" localSheetId="2">报告说明用表!$C$257</definedName>
    <definedName name="bgsm1_1052" localSheetId="2">报告说明用表!$D$257</definedName>
    <definedName name="bgsm1_1053" localSheetId="2">报告说明用表!$E$257</definedName>
    <definedName name="bgsm1_1054" localSheetId="2">报告说明用表!$F$257</definedName>
    <definedName name="bgsm1_1055" localSheetId="2">报告说明用表!$A$258</definedName>
    <definedName name="bgsm1_1056" localSheetId="2">报告说明用表!$B$258</definedName>
    <definedName name="bgsm1_1057" localSheetId="2">报告说明用表!$C$258</definedName>
    <definedName name="bgsm1_1058" localSheetId="2">报告说明用表!$D$258</definedName>
    <definedName name="bgsm1_1059" localSheetId="2">报告说明用表!$E$258</definedName>
    <definedName name="bgsm1_106" localSheetId="2">报告说明用表!$F$76</definedName>
    <definedName name="bgsm1_1060" localSheetId="2">报告说明用表!$F$258</definedName>
    <definedName name="bgsm1_1061" localSheetId="2">报告说明用表!$A$259</definedName>
    <definedName name="bgsm1_1062" localSheetId="2">报告说明用表!$B$259</definedName>
    <definedName name="bgsm1_1063" localSheetId="2">报告说明用表!$C$259</definedName>
    <definedName name="bgsm1_1064" localSheetId="2">报告说明用表!$D$259</definedName>
    <definedName name="bgsm1_1065" localSheetId="2">报告说明用表!$E$259</definedName>
    <definedName name="bgsm1_1066" localSheetId="2">报告说明用表!$F$259</definedName>
    <definedName name="bgsm1_1067" localSheetId="2">报告说明用表!$A$260</definedName>
    <definedName name="bgsm1_1068" localSheetId="2">报告说明用表!$B$260</definedName>
    <definedName name="bgsm1_1069" localSheetId="2">报告说明用表!$C$260</definedName>
    <definedName name="bgsm1_107" localSheetId="2">报告说明用表!$G$76</definedName>
    <definedName name="bgsm1_1070" localSheetId="2">报告说明用表!$D$260</definedName>
    <definedName name="bgsm1_1071" localSheetId="2">报告说明用表!$E$260</definedName>
    <definedName name="bgsm1_1072" localSheetId="2">报告说明用表!$F$260</definedName>
    <definedName name="bgsm1_1073" localSheetId="2">报告说明用表!$A$261</definedName>
    <definedName name="bgsm1_1074" localSheetId="2">报告说明用表!$B$261</definedName>
    <definedName name="bgsm1_1075" localSheetId="2">报告说明用表!$C$261</definedName>
    <definedName name="bgsm1_1076" localSheetId="2">报告说明用表!$D$261</definedName>
    <definedName name="bgsm1_1078">报告说明用表!$F$269</definedName>
    <definedName name="bgsm1_1079" localSheetId="2">报告说明用表!$B$436</definedName>
    <definedName name="bgsm1_108" localSheetId="2">报告说明用表!$H$76</definedName>
    <definedName name="bgsm1_1080" localSheetId="2">报告说明用表!$C$436</definedName>
    <definedName name="bgsm1_1081" localSheetId="2">报告说明用表!$C$437</definedName>
    <definedName name="bgsm1_1082" localSheetId="2">报告说明用表!$C$438</definedName>
    <definedName name="bgsm1_1083" localSheetId="2">报告说明用表!$B$440</definedName>
    <definedName name="bgsm1_1084" localSheetId="2">报告说明用表!$C$440</definedName>
    <definedName name="bgsm1_1085" localSheetId="2">报告说明用表!$D$440</definedName>
    <definedName name="bgsm1_1086" localSheetId="2">报告说明用表!$C$441</definedName>
    <definedName name="bgsm1_1087" localSheetId="2">报告说明用表!$D$441</definedName>
    <definedName name="bgsm1_1088" localSheetId="2">报告说明用表!$C$442</definedName>
    <definedName name="bgsm1_1089" localSheetId="2">报告说明用表!$D$442</definedName>
    <definedName name="bgsm1_109" localSheetId="2">报告说明用表!$A$77</definedName>
    <definedName name="bgsm1_1090" localSheetId="2">报告说明用表!$C$443</definedName>
    <definedName name="bgsm1_1091" localSheetId="2">报告说明用表!$D$443</definedName>
    <definedName name="bgsm1_1092" localSheetId="2">报告说明用表!$C$444</definedName>
    <definedName name="bgsm1_1093" localSheetId="2">报告说明用表!$D$444</definedName>
    <definedName name="bgsm1_1094" localSheetId="2">报告说明用表!$C$445</definedName>
    <definedName name="bgsm1_1095" localSheetId="2">报告说明用表!$D$445</definedName>
    <definedName name="bgsm1_1096" localSheetId="2">报告说明用表!$B$447</definedName>
    <definedName name="bgsm1_1097" localSheetId="2">报告说明用表!$C$447</definedName>
    <definedName name="bgsm1_1098" localSheetId="2">报告说明用表!$C$449</definedName>
    <definedName name="bgsm1_1099" localSheetId="2">报告说明用表!$C$450</definedName>
    <definedName name="bgsm1_11" localSheetId="2">报告说明用表!$C$15</definedName>
    <definedName name="bgsm1_110" localSheetId="2">报告说明用表!$B$77</definedName>
    <definedName name="bgsm1_1100" localSheetId="2">报告说明用表!$C$451</definedName>
    <definedName name="bgsm1_11000">报告说明用表!$A$411</definedName>
    <definedName name="bgsm1_11001">报告说明用表!$A$412</definedName>
    <definedName name="bgsm1_11002">报告说明用表!$A$413</definedName>
    <definedName name="bgsm1_11003">报告说明用表!$A$414</definedName>
    <definedName name="bgsm1_1101" localSheetId="2">报告说明用表!$C$452</definedName>
    <definedName name="bgsm1_1102" localSheetId="2">报告说明用表!$C$453</definedName>
    <definedName name="bgsm1_1103" localSheetId="2">报告说明用表!$C$454</definedName>
    <definedName name="bgsm1_111" localSheetId="2">报告说明用表!$C$77</definedName>
    <definedName name="bgsm1_112" localSheetId="2">报告说明用表!$D$77</definedName>
    <definedName name="bgsm1_113" localSheetId="2">报告说明用表!$E$77</definedName>
    <definedName name="bgsm1_114" localSheetId="2">报告说明用表!$F$77</definedName>
    <definedName name="bgsm1_115" localSheetId="2">报告说明用表!$G$77</definedName>
    <definedName name="bgsm1_116" localSheetId="2">报告说明用表!$H$77</definedName>
    <definedName name="bgsm1_117" localSheetId="2">报告说明用表!$A$78</definedName>
    <definedName name="bgsm1_118" localSheetId="2">报告说明用表!$B$78</definedName>
    <definedName name="bgsm1_119" localSheetId="2">报告说明用表!$C$78</definedName>
    <definedName name="bgsm1_12" localSheetId="2">报告说明用表!$B$16</definedName>
    <definedName name="bgsm1_120" localSheetId="2">报告说明用表!$D$78</definedName>
    <definedName name="bgsm1_12000">报告说明用表!$A$262</definedName>
    <definedName name="bgsm1_12001">报告说明用表!$A$263</definedName>
    <definedName name="bgsm1_12002">报告说明用表!$A$264</definedName>
    <definedName name="bgsm1_12003">报告说明用表!$A$265</definedName>
    <definedName name="bgsm1_12004">报告说明用表!$A$266</definedName>
    <definedName name="bgsm1_12005">报告说明用表!$A$267</definedName>
    <definedName name="bgsm1_12006">报告说明用表!$A$268</definedName>
    <definedName name="bgsm1_121" localSheetId="2">报告说明用表!$E$78</definedName>
    <definedName name="bgsm1_122" localSheetId="2">报告说明用表!$F$78</definedName>
    <definedName name="bgsm1_123" localSheetId="2">报告说明用表!$G$78</definedName>
    <definedName name="bgsm1_124" localSheetId="2">报告说明用表!$H$78</definedName>
    <definedName name="bgsm1_125" localSheetId="2">报告说明用表!$A$79</definedName>
    <definedName name="bgsm1_126" localSheetId="2">报告说明用表!$B$79</definedName>
    <definedName name="bgsm1_127" localSheetId="2">报告说明用表!$C$79</definedName>
    <definedName name="bgsm1_128" localSheetId="2">报告说明用表!$D$79</definedName>
    <definedName name="bgsm1_129" localSheetId="2">报告说明用表!$E$79</definedName>
    <definedName name="bgsm1_13" localSheetId="2">报告说明用表!$C$16</definedName>
    <definedName name="bgsm1_130" localSheetId="2">报告说明用表!$F$79</definedName>
    <definedName name="bgsm1_13000">报告说明用表!$A$193</definedName>
    <definedName name="bgsm1_13001">报告说明用表!$A$194</definedName>
    <definedName name="bgsm1_13002">报告说明用表!$A$195</definedName>
    <definedName name="bgsm1_13003">报告说明用表!$A$196</definedName>
    <definedName name="bgsm1_131" localSheetId="2">报告说明用表!$G$79</definedName>
    <definedName name="bgsm1_132" localSheetId="2">报告说明用表!$H$79</definedName>
    <definedName name="bgsm1_133" localSheetId="2">报告说明用表!$A$80</definedName>
    <definedName name="bgsm1_134" localSheetId="2">报告说明用表!$B$80</definedName>
    <definedName name="bgsm1_135" localSheetId="2">报告说明用表!$C$80</definedName>
    <definedName name="bgsm1_136" localSheetId="2">报告说明用表!$D$80</definedName>
    <definedName name="bgsm1_137" localSheetId="2">报告说明用表!$E$80</definedName>
    <definedName name="bgsm1_138" localSheetId="2">报告说明用表!$F$80</definedName>
    <definedName name="bgsm1_139" localSheetId="2">报告说明用表!$G$80</definedName>
    <definedName name="bgsm1_14" localSheetId="2">报告说明用表!$B$17</definedName>
    <definedName name="bgsm1_140" localSheetId="2">报告说明用表!$H$80</definedName>
    <definedName name="bgsm1_14000">报告说明用表!$C$42</definedName>
    <definedName name="bgsm1_141" localSheetId="2">报告说明用表!$A$81</definedName>
    <definedName name="bgsm1_142" localSheetId="2">报告说明用表!$B$81</definedName>
    <definedName name="bgsm1_143" localSheetId="2">报告说明用表!$C$81</definedName>
    <definedName name="bgsm1_144" localSheetId="2">报告说明用表!$D$81</definedName>
    <definedName name="bgsm1_145" localSheetId="2">报告说明用表!$E$81</definedName>
    <definedName name="bgsm1_146" localSheetId="2">报告说明用表!$F$81</definedName>
    <definedName name="bgsm1_147" localSheetId="2">报告说明用表!$G$81</definedName>
    <definedName name="bgsm1_148" localSheetId="2">报告说明用表!$H$81</definedName>
    <definedName name="bgsm1_149" localSheetId="2">报告说明用表!$A$82</definedName>
    <definedName name="bgsm1_15" localSheetId="2">报告说明用表!$C$17</definedName>
    <definedName name="bgsm1_150" localSheetId="2">报告说明用表!$B$82</definedName>
    <definedName name="bgsm1_15000">报告说明用表!$C$418</definedName>
    <definedName name="bgsm1_15001">报告说明用表!$D$418</definedName>
    <definedName name="bgsm1_15002">报告说明用表!$E$418</definedName>
    <definedName name="bgsm1_15003">报告说明用表!$F$418</definedName>
    <definedName name="bgsm1_15004">报告说明用表!$G$418</definedName>
    <definedName name="bgsm1_15005">报告说明用表!$H$418</definedName>
    <definedName name="bgsm1_15006">报告说明用表!$C$421</definedName>
    <definedName name="bgsm1_151" localSheetId="2">报告说明用表!$C$82</definedName>
    <definedName name="bgsm1_152" localSheetId="2">报告说明用表!$D$82</definedName>
    <definedName name="bgsm1_153" localSheetId="2">报告说明用表!$E$82</definedName>
    <definedName name="bgsm1_154" localSheetId="2">报告说明用表!$F$82</definedName>
    <definedName name="bgsm1_155" localSheetId="2">报告说明用表!$G$82</definedName>
    <definedName name="bgsm1_156" localSheetId="2">报告说明用表!$H$82</definedName>
    <definedName name="bgsm1_157" localSheetId="2">报告说明用表!$A$83</definedName>
    <definedName name="bgsm1_158" localSheetId="2">报告说明用表!$B$83</definedName>
    <definedName name="bgsm1_159" localSheetId="2">报告说明用表!$C$83</definedName>
    <definedName name="bgsm1_16" localSheetId="2">报告说明用表!$B$20</definedName>
    <definedName name="bgsm1_160" localSheetId="2">报告说明用表!$D$83</definedName>
    <definedName name="bgsm1_16000">报告说明用表!$A$228</definedName>
    <definedName name="bgsm1_161" localSheetId="2">报告说明用表!$E$83</definedName>
    <definedName name="bgsm1_162" localSheetId="2">报告说明用表!$F$83</definedName>
    <definedName name="bgsm1_163" localSheetId="2">报告说明用表!$G$83</definedName>
    <definedName name="bgsm1_164" localSheetId="2">报告说明用表!$H$83</definedName>
    <definedName name="bgsm1_165" localSheetId="2">报告说明用表!$A$84</definedName>
    <definedName name="bgsm1_166" localSheetId="2">报告说明用表!$B$84</definedName>
    <definedName name="bgsm1_167" localSheetId="2">报告说明用表!$C$84</definedName>
    <definedName name="bgsm1_168" localSheetId="2">报告说明用表!$D$84</definedName>
    <definedName name="bgsm1_169" localSheetId="2">报告说明用表!$E$84</definedName>
    <definedName name="bgsm1_17" localSheetId="2">报告说明用表!$C$20</definedName>
    <definedName name="bgsm1_170" localSheetId="2">报告说明用表!$F$84</definedName>
    <definedName name="bgsm1_17000">报告说明用表!$D$396</definedName>
    <definedName name="bgsm1_17001">报告说明用表!$D$397</definedName>
    <definedName name="bgsm1_17002">报告说明用表!$D$398</definedName>
    <definedName name="bgsm1_17003">报告说明用表!$D$399</definedName>
    <definedName name="bgsm1_17004">报告说明用表!$D$400</definedName>
    <definedName name="bgsm1_17005">报告说明用表!$D$401</definedName>
    <definedName name="bgsm1_17006">报告说明用表!$D$402</definedName>
    <definedName name="bgsm1_17007">报告说明用表!$D$403</definedName>
    <definedName name="bgsm1_17008">报告说明用表!$D$404</definedName>
    <definedName name="bgsm1_17009">报告说明用表!$D$405</definedName>
    <definedName name="bgsm1_17010">报告说明用表!$D$406</definedName>
    <definedName name="bgsm1_171" localSheetId="2">报告说明用表!$G$84</definedName>
    <definedName name="bgsm1_172" localSheetId="2">报告说明用表!$H$84</definedName>
    <definedName name="bgsm1_173" localSheetId="2">报告说明用表!$A$85</definedName>
    <definedName name="bgsm1_174" localSheetId="2">报告说明用表!$B$85</definedName>
    <definedName name="bgsm1_175" localSheetId="2">报告说明用表!$C$85</definedName>
    <definedName name="bgsm1_176" localSheetId="2">报告说明用表!$D$85</definedName>
    <definedName name="bgsm1_177" localSheetId="2">报告说明用表!$E$85</definedName>
    <definedName name="bgsm1_178" localSheetId="2">报告说明用表!$F$85</definedName>
    <definedName name="bgsm1_179" localSheetId="2">报告说明用表!$G$85</definedName>
    <definedName name="bgsm1_18" localSheetId="2">报告说明用表!$B$21</definedName>
    <definedName name="bgsm1_180" localSheetId="2">报告说明用表!$H$85</definedName>
    <definedName name="bgsm1_18000">报告说明用表!$F$333</definedName>
    <definedName name="bgsm1_18001">报告说明用表!$C$333</definedName>
    <definedName name="bgsm1_181" localSheetId="2">报告说明用表!$A$86</definedName>
    <definedName name="bgsm1_182" localSheetId="2">报告说明用表!$B$86</definedName>
    <definedName name="bgsm1_183" localSheetId="2">报告说明用表!$C$86</definedName>
    <definedName name="bgsm1_184" localSheetId="2">报告说明用表!$D$86</definedName>
    <definedName name="bgsm1_185" localSheetId="2">报告说明用表!$E$86</definedName>
    <definedName name="bgsm1_186" localSheetId="2">报告说明用表!$F$86</definedName>
    <definedName name="bgsm1_187" localSheetId="2">报告说明用表!$G$86</definedName>
    <definedName name="bgsm1_188" localSheetId="2">报告说明用表!$H$86</definedName>
    <definedName name="bgsm1_189" localSheetId="2">报告说明用表!$A$87</definedName>
    <definedName name="bgsm1_19" localSheetId="2">报告说明用表!$C$21</definedName>
    <definedName name="bgsm1_190" localSheetId="2">报告说明用表!$B$87</definedName>
    <definedName name="bgsm1_19000">报告说明用表!$F$12</definedName>
    <definedName name="bgsm1_19001">报告说明用表!$E$14</definedName>
    <definedName name="bgsm1_19002">报告说明用表!$F$14</definedName>
    <definedName name="bgsm1_19003">报告说明用表!$F$15</definedName>
    <definedName name="bgsm1_19004">报告说明用表!$F$16</definedName>
    <definedName name="bgsm1_19005">报告说明用表!$C$63</definedName>
    <definedName name="bgsm1_19006">报告说明用表!$I$418</definedName>
    <definedName name="bgsm1_19007">报告说明用表!$C$67</definedName>
    <definedName name="bgsm1_19008">报告说明用表!$C$68</definedName>
    <definedName name="bgsm1_19009">报告说明用表!$C$69</definedName>
    <definedName name="bgsm1_19010">报告说明用表!$C$70</definedName>
    <definedName name="bgsm1_191" localSheetId="2">报告说明用表!$C$87</definedName>
    <definedName name="bgsm1_192" localSheetId="2">报告说明用表!$D$87</definedName>
    <definedName name="bgsm1_193" localSheetId="2">报告说明用表!$E$87</definedName>
    <definedName name="bgsm1_194" localSheetId="2">报告说明用表!$F$87</definedName>
    <definedName name="bgsm1_195" localSheetId="2">报告说明用表!$G$87</definedName>
    <definedName name="bgsm1_196" localSheetId="2">报告说明用表!$H$87</definedName>
    <definedName name="bgsm1_197" localSheetId="2">报告说明用表!$A$88</definedName>
    <definedName name="bgsm1_198" localSheetId="2">报告说明用表!$B$88</definedName>
    <definedName name="bgsm1_199" localSheetId="2">报告说明用表!$C$88</definedName>
    <definedName name="bgsm1_2" localSheetId="2">报告说明用表!$B$11</definedName>
    <definedName name="bgsm1_20" localSheetId="2">报告说明用表!$B$22</definedName>
    <definedName name="bgsm1_200" localSheetId="2">报告说明用表!$D$88</definedName>
    <definedName name="bgsm1_2000">报告说明用表!$C$41</definedName>
    <definedName name="bgsm1_2001">报告说明用表!$C$39</definedName>
    <definedName name="bgsm1_2005">报告说明用表!$C$18</definedName>
    <definedName name="bgsm1_2006">报告说明用表!$C$19</definedName>
    <definedName name="bgsm1_2007">报告说明用表!$C$28</definedName>
    <definedName name="bgsm1_201" localSheetId="2">报告说明用表!$E$88</definedName>
    <definedName name="bgsm1_202" localSheetId="2">报告说明用表!$F$88</definedName>
    <definedName name="bgsm1_203" localSheetId="2">报告说明用表!$G$88</definedName>
    <definedName name="bgsm1_204" localSheetId="2">报告说明用表!$H$88</definedName>
    <definedName name="bgsm1_205" localSheetId="2">报告说明用表!$A$89</definedName>
    <definedName name="bgsm1_206" localSheetId="2">报告说明用表!$B$89</definedName>
    <definedName name="bgsm1_207" localSheetId="2">报告说明用表!$C$89</definedName>
    <definedName name="bgsm1_208" localSheetId="2">报告说明用表!$D$89</definedName>
    <definedName name="bgsm1_209" localSheetId="2">报告说明用表!$E$89</definedName>
    <definedName name="bgsm1_21" localSheetId="2">报告说明用表!$C$22</definedName>
    <definedName name="bgsm1_210" localSheetId="2">报告说明用表!$F$89</definedName>
    <definedName name="bgsm1_21000">报告说明用表!$E$411</definedName>
    <definedName name="bgsm1_21001">报告说明用表!$E$412</definedName>
    <definedName name="bgsm1_21002">报告说明用表!$E$413</definedName>
    <definedName name="bgsm1_21003">报告说明用表!$E$414</definedName>
    <definedName name="bgsm1_21010">报告说明用表!$E$261</definedName>
    <definedName name="bgsm1_21011">报告说明用表!$E$262</definedName>
    <definedName name="bgsm1_21012">报告说明用表!$E$263</definedName>
    <definedName name="bgsm1_21013">报告说明用表!$E$264</definedName>
    <definedName name="bgsm1_21014">报告说明用表!$E$265</definedName>
    <definedName name="bgsm1_21015">报告说明用表!$E$266</definedName>
    <definedName name="bgsm1_21016">报告说明用表!$E$267</definedName>
    <definedName name="bgsm1_21017">报告说明用表!$E$268</definedName>
    <definedName name="bgsm1_21018">报告说明用表!$E$180</definedName>
    <definedName name="bgsm1_21019">报告说明用表!$E$193</definedName>
    <definedName name="bgsm1_21020">报告说明用表!$E$194</definedName>
    <definedName name="bgsm1_21021">报告说明用表!$E$195</definedName>
    <definedName name="bgsm1_21022">报告说明用表!$E$228</definedName>
    <definedName name="bgsm1_21030">报告说明用表!$E$196</definedName>
    <definedName name="bgsm1_211" localSheetId="2">报告说明用表!$G$89</definedName>
    <definedName name="bgsm1_212" localSheetId="2">报告说明用表!$H$89</definedName>
    <definedName name="bgsm1_213" localSheetId="2">报告说明用表!$A$90</definedName>
    <definedName name="bgsm1_214" localSheetId="2">报告说明用表!$B$90</definedName>
    <definedName name="bgsm1_215" localSheetId="2">报告说明用表!$C$90</definedName>
    <definedName name="bgsm1_216" localSheetId="2">报告说明用表!$D$90</definedName>
    <definedName name="bgsm1_217" localSheetId="2">报告说明用表!$E$90</definedName>
    <definedName name="bgsm1_218" localSheetId="2">报告说明用表!$F$90</definedName>
    <definedName name="bgsm1_219" localSheetId="2">报告说明用表!$G$90</definedName>
    <definedName name="bgsm1_22" localSheetId="2">报告说明用表!$B$23</definedName>
    <definedName name="bgsm1_220" localSheetId="2">报告说明用表!$H$90</definedName>
    <definedName name="bgsm1_221" localSheetId="2">报告说明用表!$A$91</definedName>
    <definedName name="bgsm1_222" localSheetId="2">报告说明用表!$B$91</definedName>
    <definedName name="bgsm1_223" localSheetId="2">报告说明用表!$C$91</definedName>
    <definedName name="bgsm1_224" localSheetId="2">报告说明用表!$D$91</definedName>
    <definedName name="bgsm1_225" localSheetId="2">报告说明用表!$E$91</definedName>
    <definedName name="bgsm1_226" localSheetId="2">报告说明用表!$F$91</definedName>
    <definedName name="bgsm1_227" localSheetId="2">报告说明用表!$G$91</definedName>
    <definedName name="bgsm1_228" localSheetId="2">报告说明用表!$H$91</definedName>
    <definedName name="bgsm1_229" localSheetId="2">报告说明用表!$A$92</definedName>
    <definedName name="bgsm1_23" localSheetId="2">报告说明用表!$C$23</definedName>
    <definedName name="bgsm1_230" localSheetId="2">报告说明用表!$B$92</definedName>
    <definedName name="bgsm1_231" localSheetId="2">报告说明用表!$C$92</definedName>
    <definedName name="bgsm1_232" localSheetId="2">报告说明用表!$D$92</definedName>
    <definedName name="bgsm1_233" localSheetId="2">报告说明用表!$E$92</definedName>
    <definedName name="bgsm1_234" localSheetId="2">报告说明用表!$F$92</definedName>
    <definedName name="bgsm1_235" localSheetId="2">报告说明用表!$G$92</definedName>
    <definedName name="bgsm1_236" localSheetId="2">报告说明用表!$H$92</definedName>
    <definedName name="bgsm1_237" localSheetId="2">报告说明用表!$A$93</definedName>
    <definedName name="bgsm1_238" localSheetId="2">报告说明用表!$B$93</definedName>
    <definedName name="bgsm1_239" localSheetId="2">报告说明用表!$C$93</definedName>
    <definedName name="bgsm1_24" localSheetId="2">报告说明用表!$B$25</definedName>
    <definedName name="bgsm1_240" localSheetId="2">报告说明用表!$D$93</definedName>
    <definedName name="bgsm1_241" localSheetId="2">报告说明用表!$E$93</definedName>
    <definedName name="bgsm1_242" localSheetId="2">报告说明用表!$F$93</definedName>
    <definedName name="bgsm1_243" localSheetId="2">报告说明用表!$G$93</definedName>
    <definedName name="bgsm1_244" localSheetId="2">报告说明用表!$H$93</definedName>
    <definedName name="bgsm1_245" localSheetId="2">报告说明用表!$A$94</definedName>
    <definedName name="bgsm1_246" localSheetId="2">报告说明用表!$B$94</definedName>
    <definedName name="bgsm1_247" localSheetId="2">报告说明用表!$C$94</definedName>
    <definedName name="bgsm1_248" localSheetId="2">报告说明用表!$D$94</definedName>
    <definedName name="bgsm1_249" localSheetId="2">报告说明用表!$E$94</definedName>
    <definedName name="bgsm1_25" localSheetId="2">报告说明用表!$C$25</definedName>
    <definedName name="bgsm1_250" localSheetId="2">报告说明用表!$F$94</definedName>
    <definedName name="bgsm1_251" localSheetId="2">报告说明用表!$G$94</definedName>
    <definedName name="bgsm1_252" localSheetId="2">报告说明用表!$H$94</definedName>
    <definedName name="bgsm1_253" localSheetId="2">报告说明用表!$A$95</definedName>
    <definedName name="bgsm1_254" localSheetId="2">报告说明用表!$B$95</definedName>
    <definedName name="bgsm1_255" localSheetId="2">报告说明用表!$C$95</definedName>
    <definedName name="bgsm1_256" localSheetId="2">报告说明用表!$D$95</definedName>
    <definedName name="bgsm1_257" localSheetId="2">报告说明用表!$E$95</definedName>
    <definedName name="bgsm1_258" localSheetId="2">报告说明用表!$F$95</definedName>
    <definedName name="bgsm1_259" localSheetId="2">报告说明用表!$G$95</definedName>
    <definedName name="bgsm1_26" localSheetId="2">报告说明用表!$B$26</definedName>
    <definedName name="bgsm1_260" localSheetId="2">报告说明用表!$H$95</definedName>
    <definedName name="bgsm1_261" localSheetId="2">报告说明用表!$A$96</definedName>
    <definedName name="bgsm1_262" localSheetId="2">报告说明用表!$B$96</definedName>
    <definedName name="bgsm1_263" localSheetId="2">报告说明用表!$C$96</definedName>
    <definedName name="bgsm1_264" localSheetId="2">报告说明用表!$D$96</definedName>
    <definedName name="bgsm1_265" localSheetId="2">报告说明用表!$E$96</definedName>
    <definedName name="bgsm1_266" localSheetId="2">报告说明用表!$F$96</definedName>
    <definedName name="bgsm1_267" localSheetId="2">报告说明用表!$G$96</definedName>
    <definedName name="bgsm1_268" localSheetId="2">报告说明用表!$H$96</definedName>
    <definedName name="bgsm1_269" localSheetId="2">报告说明用表!$A$97</definedName>
    <definedName name="bgsm1_27" localSheetId="2">报告说明用表!$C$26</definedName>
    <definedName name="bgsm1_270" localSheetId="2">报告说明用表!$B$97</definedName>
    <definedName name="bgsm1_271" localSheetId="2">报告说明用表!$C$97</definedName>
    <definedName name="bgsm1_272" localSheetId="2">报告说明用表!$D$97</definedName>
    <definedName name="bgsm1_273" localSheetId="2">报告说明用表!$E$97</definedName>
    <definedName name="bgsm1_274" localSheetId="2">报告说明用表!$F$97</definedName>
    <definedName name="bgsm1_275" localSheetId="2">报告说明用表!$A$98</definedName>
    <definedName name="bgsm1_276" localSheetId="2">报告说明用表!$B$98</definedName>
    <definedName name="bgsm1_277" localSheetId="2">报告说明用表!$C$98</definedName>
    <definedName name="bgsm1_278" localSheetId="2">报告说明用表!$D$98</definedName>
    <definedName name="bgsm1_279" localSheetId="2">报告说明用表!$E$98</definedName>
    <definedName name="bgsm1_28" localSheetId="2">报告说明用表!$B$27</definedName>
    <definedName name="bgsm1_280" localSheetId="2">报告说明用表!$F$98</definedName>
    <definedName name="bgsm1_281" localSheetId="2">报告说明用表!$G$98</definedName>
    <definedName name="bgsm1_282" localSheetId="2">报告说明用表!$H$98</definedName>
    <definedName name="bgsm1_283" localSheetId="2">报告说明用表!$A$99</definedName>
    <definedName name="bgsm1_284" localSheetId="2">报告说明用表!$B$99</definedName>
    <definedName name="bgsm1_285" localSheetId="2">报告说明用表!$C$99</definedName>
    <definedName name="bgsm1_286" localSheetId="2">报告说明用表!$D$99</definedName>
    <definedName name="bgsm1_287" localSheetId="2">报告说明用表!$E$99</definedName>
    <definedName name="bgsm1_288" localSheetId="2">报告说明用表!$F$99</definedName>
    <definedName name="bgsm1_289" localSheetId="2">报告说明用表!$G$99</definedName>
    <definedName name="bgsm1_29" localSheetId="2">报告说明用表!$C$27</definedName>
    <definedName name="bgsm1_290" localSheetId="2">报告说明用表!$H$99</definedName>
    <definedName name="bgsm1_291" localSheetId="2">报告说明用表!$A$100</definedName>
    <definedName name="bgsm1_292" localSheetId="2">报告说明用表!$B$100</definedName>
    <definedName name="bgsm1_293" localSheetId="2">报告说明用表!$C$100</definedName>
    <definedName name="bgsm1_294" localSheetId="2">报告说明用表!$D$100</definedName>
    <definedName name="bgsm1_295" localSheetId="2">报告说明用表!$E$100</definedName>
    <definedName name="bgsm1_296" localSheetId="2">报告说明用表!$F$100</definedName>
    <definedName name="bgsm1_297" localSheetId="2">报告说明用表!$G$100</definedName>
    <definedName name="bgsm1_298" localSheetId="2">报告说明用表!$H$100</definedName>
    <definedName name="bgsm1_299" localSheetId="2">报告说明用表!$A$101</definedName>
    <definedName name="bgsm1_3" localSheetId="2">报告说明用表!$C$11</definedName>
    <definedName name="bgsm1_30" localSheetId="2">报告说明用表!$B$29</definedName>
    <definedName name="bgsm1_300" localSheetId="2">报告说明用表!$B$101</definedName>
    <definedName name="bgsm1_3000">报告说明用表!$C$30</definedName>
    <definedName name="bgsm1_3001">报告说明用表!$D$48</definedName>
    <definedName name="bgsm1_3002">报告说明用表!$D$49</definedName>
    <definedName name="bgsm1_3003">报告说明用表!$D$50</definedName>
    <definedName name="bgsm1_3004">报告说明用表!$D$51</definedName>
    <definedName name="bgsm1_3005">报告说明用表!$D$52</definedName>
    <definedName name="bgsm1_3006">报告说明用表!$D$53</definedName>
    <definedName name="bgsm1_3007">报告说明用表!$D$54</definedName>
    <definedName name="bgsm1_3008">报告说明用表!$D$55</definedName>
    <definedName name="bgsm1_3009">报告说明用表!$D$56</definedName>
    <definedName name="bgsm1_301" localSheetId="2">报告说明用表!$C$101</definedName>
    <definedName name="bgsm1_3010">报告说明用表!$D$57</definedName>
    <definedName name="bgsm1_3011">报告说明用表!$D$58</definedName>
    <definedName name="bgsm1_3012">报告说明用表!$D$59</definedName>
    <definedName name="bgsm1_3013">报告说明用表!$D$61</definedName>
    <definedName name="bgsm1_3014">报告说明用表!$D$62</definedName>
    <definedName name="bgsm1_3015">报告说明用表!$B$272</definedName>
    <definedName name="bgsm1_3018">报告说明用表!$F$332</definedName>
    <definedName name="bgsm1_302" localSheetId="2">报告说明用表!$D$101</definedName>
    <definedName name="bgsm1_303" localSheetId="2">报告说明用表!$E$101</definedName>
    <definedName name="bgsm1_304" localSheetId="2">报告说明用表!$F$101</definedName>
    <definedName name="bgsm1_305" localSheetId="2">报告说明用表!$G$101</definedName>
    <definedName name="bgsm1_306" localSheetId="2">报告说明用表!$H$101</definedName>
    <definedName name="bgsm1_307" localSheetId="2">报告说明用表!$B$103</definedName>
    <definedName name="bgsm1_308" localSheetId="2">报告说明用表!$A$104</definedName>
    <definedName name="bgsm1_309" localSheetId="2">报告说明用表!$B$104</definedName>
    <definedName name="bgsm1_31" localSheetId="2">报告说明用表!$C$29</definedName>
    <definedName name="bgsm1_310" localSheetId="2">报告说明用表!$C$104</definedName>
    <definedName name="bgsm1_311" localSheetId="2">报告说明用表!$D$104</definedName>
    <definedName name="bgsm1_312" localSheetId="2">报告说明用表!$E$104</definedName>
    <definedName name="bgsm1_313" localSheetId="2">报告说明用表!$F$104</definedName>
    <definedName name="bgsm1_314" localSheetId="2">报告说明用表!$A$105</definedName>
    <definedName name="bgsm1_315" localSheetId="2">报告说明用表!$B$105</definedName>
    <definedName name="bgsm1_316" localSheetId="2">报告说明用表!$C$105</definedName>
    <definedName name="bgsm1_317" localSheetId="2">报告说明用表!$D$105</definedName>
    <definedName name="bgsm1_318" localSheetId="2">报告说明用表!$E$105</definedName>
    <definedName name="bgsm1_319" localSheetId="2">报告说明用表!$F$105</definedName>
    <definedName name="bgsm1_32" localSheetId="2">报告说明用表!$B$31</definedName>
    <definedName name="bgsm1_320" localSheetId="2">报告说明用表!$A$106</definedName>
    <definedName name="bgsm1_321" localSheetId="2">报告说明用表!$B$106</definedName>
    <definedName name="bgsm1_322" localSheetId="2">报告说明用表!$C$106</definedName>
    <definedName name="bgsm1_323" localSheetId="2">报告说明用表!$D$106</definedName>
    <definedName name="bgsm1_324" localSheetId="2">报告说明用表!$E$106</definedName>
    <definedName name="bgsm1_325" localSheetId="2">报告说明用表!$F$106</definedName>
    <definedName name="bgsm1_326" localSheetId="2">报告说明用表!$A$107</definedName>
    <definedName name="bgsm1_327" localSheetId="2">报告说明用表!$B$107</definedName>
    <definedName name="bgsm1_328" localSheetId="2">报告说明用表!$C$107</definedName>
    <definedName name="bgsm1_329" localSheetId="2">报告说明用表!$D$107</definedName>
    <definedName name="bgsm1_33" localSheetId="2">报告说明用表!$C$31</definedName>
    <definedName name="bgsm1_330" localSheetId="2">报告说明用表!$E$107</definedName>
    <definedName name="bgsm1_331" localSheetId="2">报告说明用表!$F$107</definedName>
    <definedName name="bgsm1_332" localSheetId="2">报告说明用表!$B$109</definedName>
    <definedName name="bgsm1_333" localSheetId="2">报告说明用表!$A$110</definedName>
    <definedName name="bgsm1_334" localSheetId="2">报告说明用表!$B$110</definedName>
    <definedName name="bgsm1_335" localSheetId="2">报告说明用表!$C$110</definedName>
    <definedName name="bgsm1_336" localSheetId="2">报告说明用表!$D$110</definedName>
    <definedName name="bgsm1_337" localSheetId="2">报告说明用表!$E$110</definedName>
    <definedName name="bgsm1_338" localSheetId="2">报告说明用表!$F$110</definedName>
    <definedName name="bgsm1_339" localSheetId="2">报告说明用表!$A$111</definedName>
    <definedName name="bgsm1_34" localSheetId="2">报告说明用表!$B$32</definedName>
    <definedName name="bgsm1_340" localSheetId="2">报告说明用表!$B$111</definedName>
    <definedName name="bgsm1_341" localSheetId="2">报告说明用表!$A$112</definedName>
    <definedName name="bgsm1_342" localSheetId="2">报告说明用表!$B$112</definedName>
    <definedName name="bgsm1_343" localSheetId="2">报告说明用表!$A$113</definedName>
    <definedName name="bgsm1_344" localSheetId="2">报告说明用表!$B$113</definedName>
    <definedName name="bgsm1_345" localSheetId="2">报告说明用表!$F$113</definedName>
    <definedName name="bgsm1_346" localSheetId="2">报告说明用表!$B$115</definedName>
    <definedName name="bgsm1_347" localSheetId="2">报告说明用表!$A$116</definedName>
    <definedName name="bgsm1_348" localSheetId="2">报告说明用表!$B$116</definedName>
    <definedName name="bgsm1_349" localSheetId="2">报告说明用表!$C$116</definedName>
    <definedName name="bgsm1_35" localSheetId="2">报告说明用表!$C$32</definedName>
    <definedName name="bgsm1_350" localSheetId="2">报告说明用表!$D$116</definedName>
    <definedName name="bgsm1_351" localSheetId="2">报告说明用表!$E$116</definedName>
    <definedName name="bgsm1_352" localSheetId="2">报告说明用表!$F$116</definedName>
    <definedName name="bgsm1_353" localSheetId="2">报告说明用表!$A$117</definedName>
    <definedName name="bgsm1_354" localSheetId="2">报告说明用表!$B$117</definedName>
    <definedName name="bgsm1_355" localSheetId="2">报告说明用表!$A$118</definedName>
    <definedName name="bgsm1_356" localSheetId="2">报告说明用表!$B$118</definedName>
    <definedName name="bgsm1_357" localSheetId="2">报告说明用表!$A$120</definedName>
    <definedName name="bgsm1_358" localSheetId="2">报告说明用表!$B$120</definedName>
    <definedName name="bgsm1_359" localSheetId="2">报告说明用表!$F$120</definedName>
    <definedName name="bgsm1_36" localSheetId="2">报告说明用表!$B$34</definedName>
    <definedName name="bgsm1_360" localSheetId="2">报告说明用表!$B$122</definedName>
    <definedName name="bgsm1_361" localSheetId="2">报告说明用表!$A$123</definedName>
    <definedName name="bgsm1_362" localSheetId="2">报告说明用表!$B$123</definedName>
    <definedName name="bgsm1_363" localSheetId="2">报告说明用表!$C$123</definedName>
    <definedName name="bgsm1_364" localSheetId="2">报告说明用表!$D$123</definedName>
    <definedName name="bgsm1_365" localSheetId="2">报告说明用表!$E$123</definedName>
    <definedName name="bgsm1_366" localSheetId="2">报告说明用表!$F$123</definedName>
    <definedName name="bgsm1_367" localSheetId="2">报告说明用表!$A$124</definedName>
    <definedName name="bgsm1_368" localSheetId="2">报告说明用表!$B$124</definedName>
    <definedName name="bgsm1_369" localSheetId="2">报告说明用表!$A$125</definedName>
    <definedName name="bgsm1_37" localSheetId="2">报告说明用表!$C$34</definedName>
    <definedName name="bgsm1_370" localSheetId="2">报告说明用表!$B$125</definedName>
    <definedName name="bgsm1_371" localSheetId="2">报告说明用表!$A$127</definedName>
    <definedName name="bgsm1_372" localSheetId="2">报告说明用表!$B$127</definedName>
    <definedName name="bgsm1_373" localSheetId="2">报告说明用表!$F$127</definedName>
    <definedName name="bgsm1_374" localSheetId="2">报告说明用表!$B$129</definedName>
    <definedName name="bgsm1_375" localSheetId="2">报告说明用表!$A$130</definedName>
    <definedName name="bgsm1_376" localSheetId="2">报告说明用表!$B$130</definedName>
    <definedName name="bgsm1_377" localSheetId="2">报告说明用表!$C$130</definedName>
    <definedName name="bgsm1_378" localSheetId="2">报告说明用表!$D$130</definedName>
    <definedName name="bgsm1_379" localSheetId="2">报告说明用表!$E$130</definedName>
    <definedName name="bgsm1_38" localSheetId="2">报告说明用表!$B$35</definedName>
    <definedName name="bgsm1_380" localSheetId="2">报告说明用表!$F$130</definedName>
    <definedName name="bgsm1_381" localSheetId="2">报告说明用表!$G$130</definedName>
    <definedName name="bgsm1_382" localSheetId="2">报告说明用表!$A$131</definedName>
    <definedName name="bgsm1_383" localSheetId="2">报告说明用表!$B$131</definedName>
    <definedName name="bgsm1_384" localSheetId="2">报告说明用表!$C$131</definedName>
    <definedName name="bgsm1_385" localSheetId="2">报告说明用表!$D$131</definedName>
    <definedName name="bgsm1_386" localSheetId="2">报告说明用表!$E$131</definedName>
    <definedName name="bgsm1_387" localSheetId="2">报告说明用表!$F$131</definedName>
    <definedName name="bgsm1_388" localSheetId="2">报告说明用表!$G$131</definedName>
    <definedName name="bgsm1_389" localSheetId="2">报告说明用表!$A$132</definedName>
    <definedName name="bgsm1_39" localSheetId="2">报告说明用表!$C$35</definedName>
    <definedName name="bgsm1_390" localSheetId="2">报告说明用表!$B$132</definedName>
    <definedName name="bgsm1_391" localSheetId="2">报告说明用表!$C$132</definedName>
    <definedName name="bgsm1_392" localSheetId="2">报告说明用表!$D$132</definedName>
    <definedName name="bgsm1_393" localSheetId="2">报告说明用表!$E$132</definedName>
    <definedName name="bgsm1_394" localSheetId="2">报告说明用表!$F$132</definedName>
    <definedName name="bgsm1_395" localSheetId="2">报告说明用表!$G$132</definedName>
    <definedName name="bgsm1_396" localSheetId="2">报告说明用表!$A$133</definedName>
    <definedName name="bgsm1_397" localSheetId="2">报告说明用表!$B$133</definedName>
    <definedName name="bgsm1_398" localSheetId="2">报告说明用表!$C$133</definedName>
    <definedName name="bgsm1_399" localSheetId="2">报告说明用表!$D$133</definedName>
    <definedName name="bgsm1_4" localSheetId="2">报告说明用表!$B$12</definedName>
    <definedName name="bgsm1_40" localSheetId="2">报告说明用表!$B$36</definedName>
    <definedName name="bgsm1_400" localSheetId="2">报告说明用表!$E$133</definedName>
    <definedName name="bgsm1_4000">报告说明用表!$C$33</definedName>
    <definedName name="bgsm1_4004">报告说明用表!$C$60</definedName>
    <definedName name="bgsm1_401" localSheetId="2">报告说明用表!$F$133</definedName>
    <definedName name="bgsm1_402" localSheetId="2">报告说明用表!$G$133</definedName>
    <definedName name="bgsm1_403" localSheetId="2">报告说明用表!$A$134</definedName>
    <definedName name="bgsm1_404" localSheetId="2">报告说明用表!$B$134</definedName>
    <definedName name="bgsm1_405" localSheetId="2">报告说明用表!$C$134</definedName>
    <definedName name="bgsm1_406" localSheetId="2">报告说明用表!$D$134</definedName>
    <definedName name="bgsm1_407" localSheetId="2">报告说明用表!$E$134</definedName>
    <definedName name="bgsm1_408" localSheetId="2">报告说明用表!$F$134</definedName>
    <definedName name="bgsm1_409" localSheetId="2">报告说明用表!$G$134</definedName>
    <definedName name="bgsm1_41" localSheetId="2">报告说明用表!$C$36</definedName>
    <definedName name="bgsm1_410" localSheetId="2">报告说明用表!$A$135</definedName>
    <definedName name="bgsm1_411" localSheetId="2">报告说明用表!$B$135</definedName>
    <definedName name="bgsm1_412" localSheetId="2">报告说明用表!$C$135</definedName>
    <definedName name="bgsm1_413" localSheetId="2">报告说明用表!$D$135</definedName>
    <definedName name="bgsm1_414" localSheetId="2">报告说明用表!$E$135</definedName>
    <definedName name="bgsm1_415" localSheetId="2">报告说明用表!$F$135</definedName>
    <definedName name="bgsm1_416" localSheetId="2">报告说明用表!$G$135</definedName>
    <definedName name="bgsm1_417" localSheetId="2">报告说明用表!$A$136</definedName>
    <definedName name="bgsm1_418" localSheetId="2">报告说明用表!$B$136</definedName>
    <definedName name="bgsm1_419" localSheetId="2">报告说明用表!$C$136</definedName>
    <definedName name="bgsm1_42" localSheetId="2">报告说明用表!$B$37</definedName>
    <definedName name="bgsm1_420" localSheetId="2">报告说明用表!$D$136</definedName>
    <definedName name="bgsm1_421" localSheetId="2">报告说明用表!$E$136</definedName>
    <definedName name="bgsm1_422" localSheetId="2">报告说明用表!$F$136</definedName>
    <definedName name="bgsm1_423" localSheetId="2">报告说明用表!$G$136</definedName>
    <definedName name="bgsm1_424" localSheetId="2">报告说明用表!$A$137</definedName>
    <definedName name="bgsm1_425" localSheetId="2">报告说明用表!$B$137</definedName>
    <definedName name="bgsm1_426" localSheetId="2">报告说明用表!$C$137</definedName>
    <definedName name="bgsm1_427" localSheetId="2">报告说明用表!$D$137</definedName>
    <definedName name="bgsm1_428" localSheetId="2">报告说明用表!$E$137</definedName>
    <definedName name="bgsm1_429" localSheetId="2">报告说明用表!$F$137</definedName>
    <definedName name="bgsm1_43" localSheetId="2">报告说明用表!$C$37</definedName>
    <definedName name="bgsm1_430" localSheetId="2">报告说明用表!$G$137</definedName>
    <definedName name="bgsm1_431" localSheetId="2">报告说明用表!$A$138</definedName>
    <definedName name="bgsm1_432" localSheetId="2">报告说明用表!$B$138</definedName>
    <definedName name="bgsm1_433" localSheetId="2">报告说明用表!$C$138</definedName>
    <definedName name="bgsm1_434" localSheetId="2">报告说明用表!$D$138</definedName>
    <definedName name="bgsm1_435" localSheetId="2">报告说明用表!$E$138</definedName>
    <definedName name="bgsm1_436" localSheetId="2">报告说明用表!$F$138</definedName>
    <definedName name="bgsm1_437" localSheetId="2">报告说明用表!$G$138</definedName>
    <definedName name="bgsm1_438" localSheetId="2">报告说明用表!$A$139</definedName>
    <definedName name="bgsm1_439" localSheetId="2">报告说明用表!$B$139</definedName>
    <definedName name="bgsm1_44" localSheetId="2">报告说明用表!$B$38</definedName>
    <definedName name="bgsm1_440" localSheetId="2">报告说明用表!$C$139</definedName>
    <definedName name="bgsm1_441" localSheetId="2">报告说明用表!$D$139</definedName>
    <definedName name="bgsm1_442" localSheetId="2">报告说明用表!$E$139</definedName>
    <definedName name="bgsm1_443" localSheetId="2">报告说明用表!$F$139</definedName>
    <definedName name="bgsm1_444" localSheetId="2">报告说明用表!$G$139</definedName>
    <definedName name="bgsm1_445" localSheetId="2">报告说明用表!$A$140</definedName>
    <definedName name="bgsm1_446" localSheetId="2">报告说明用表!$B$140</definedName>
    <definedName name="bgsm1_447" localSheetId="2">报告说明用表!$C$140</definedName>
    <definedName name="bgsm1_448" localSheetId="2">报告说明用表!$D$140</definedName>
    <definedName name="bgsm1_449" localSheetId="2">报告说明用表!$E$140</definedName>
    <definedName name="bgsm1_45" localSheetId="2">报告说明用表!$C$38</definedName>
    <definedName name="bgsm1_450" localSheetId="2">报告说明用表!$F$140</definedName>
    <definedName name="bgsm1_451" localSheetId="2">报告说明用表!$G$140</definedName>
    <definedName name="bgsm1_452" localSheetId="2">报告说明用表!$A$141</definedName>
    <definedName name="bgsm1_453" localSheetId="2">报告说明用表!$B$141</definedName>
    <definedName name="bgsm1_454" localSheetId="2">报告说明用表!$C$141</definedName>
    <definedName name="bgsm1_455" localSheetId="2">报告说明用表!$D$141</definedName>
    <definedName name="bgsm1_456" localSheetId="2">报告说明用表!$E$141</definedName>
    <definedName name="bgsm1_457" localSheetId="2">报告说明用表!$F$141</definedName>
    <definedName name="bgsm1_458" localSheetId="2">报告说明用表!$G$141</definedName>
    <definedName name="bgsm1_459" localSheetId="2">报告说明用表!$A$142</definedName>
    <definedName name="bgsm1_46" localSheetId="2">报告说明用表!$B$40</definedName>
    <definedName name="bgsm1_460" localSheetId="2">报告说明用表!$B$142</definedName>
    <definedName name="bgsm1_461" localSheetId="2">报告说明用表!$C$142</definedName>
    <definedName name="bgsm1_462" localSheetId="2">报告说明用表!$D$142</definedName>
    <definedName name="bgsm1_463" localSheetId="2">报告说明用表!$E$142</definedName>
    <definedName name="bgsm1_464" localSheetId="2">报告说明用表!$F$142</definedName>
    <definedName name="bgsm1_465" localSheetId="2">报告说明用表!$G$142</definedName>
    <definedName name="bgsm1_466" localSheetId="2">报告说明用表!$A$143</definedName>
    <definedName name="bgsm1_467" localSheetId="2">报告说明用表!$B$143</definedName>
    <definedName name="bgsm1_468" localSheetId="2">报告说明用表!$C$143</definedName>
    <definedName name="bgsm1_469" localSheetId="2">报告说明用表!$D$143</definedName>
    <definedName name="bgsm1_47" localSheetId="2">报告说明用表!$C$40</definedName>
    <definedName name="bgsm1_470" localSheetId="2">报告说明用表!$E$143</definedName>
    <definedName name="bgsm1_471" localSheetId="2">报告说明用表!$F$143</definedName>
    <definedName name="bgsm1_472" localSheetId="2">报告说明用表!$G$143</definedName>
    <definedName name="bgsm1_473" localSheetId="2">报告说明用表!$A$144</definedName>
    <definedName name="bgsm1_474" localSheetId="2">报告说明用表!$B$144</definedName>
    <definedName name="bgsm1_475" localSheetId="2">报告说明用表!$C$144</definedName>
    <definedName name="bgsm1_476" localSheetId="2">报告说明用表!$D$144</definedName>
    <definedName name="bgsm1_477" localSheetId="2">报告说明用表!$E$144</definedName>
    <definedName name="bgsm1_478" localSheetId="2">报告说明用表!$F$144</definedName>
    <definedName name="bgsm1_479" localSheetId="2">报告说明用表!$B$146</definedName>
    <definedName name="bgsm1_48" localSheetId="2">报告说明用表!$B$46</definedName>
    <definedName name="bgsm1_480" localSheetId="2">报告说明用表!$A$147</definedName>
    <definedName name="bgsm1_481" localSheetId="2">报告说明用表!$B$147</definedName>
    <definedName name="bgsm1_482" localSheetId="2">报告说明用表!$C$147</definedName>
    <definedName name="bgsm1_483" localSheetId="2">报告说明用表!$D$147</definedName>
    <definedName name="bgsm1_484" localSheetId="2">报告说明用表!$A$148</definedName>
    <definedName name="bgsm1_485" localSheetId="2">报告说明用表!$B$148</definedName>
    <definedName name="bgsm1_486" localSheetId="2">报告说明用表!$C$148</definedName>
    <definedName name="bgsm1_487" localSheetId="2">报告说明用表!$A$149</definedName>
    <definedName name="bgsm1_488" localSheetId="2">报告说明用表!$B$149</definedName>
    <definedName name="bgsm1_489" localSheetId="2">报告说明用表!$C$149</definedName>
    <definedName name="bgsm1_49" localSheetId="2">报告说明用表!$B$47</definedName>
    <definedName name="bgsm1_490" localSheetId="2">报告说明用表!$A$150</definedName>
    <definedName name="bgsm1_491" localSheetId="2">报告说明用表!$B$150</definedName>
    <definedName name="bgsm1_492" localSheetId="2">报告说明用表!$C$150</definedName>
    <definedName name="bgsm1_493" localSheetId="2">报告说明用表!$A$151</definedName>
    <definedName name="bgsm1_494" localSheetId="2">报告说明用表!$B$151</definedName>
    <definedName name="bgsm1_495" localSheetId="2">报告说明用表!$C$151</definedName>
    <definedName name="bgsm1_496" localSheetId="2">报告说明用表!$A$152</definedName>
    <definedName name="bgsm1_497" localSheetId="2">报告说明用表!$B$152</definedName>
    <definedName name="bgsm1_498" localSheetId="2">报告说明用表!$C$152</definedName>
    <definedName name="bgsm1_499">报告说明用表!$D$154</definedName>
    <definedName name="bgsm1_5" localSheetId="2">报告说明用表!$C$12</definedName>
    <definedName name="bgsm1_50" localSheetId="2">报告说明用表!$C$47</definedName>
    <definedName name="bgsm1_500" localSheetId="2">报告说明用表!$B$156</definedName>
    <definedName name="bgsm1_5000">报告说明用表!$H$204</definedName>
    <definedName name="bgsm1_501" localSheetId="2">报告说明用表!$A$157</definedName>
    <definedName name="bgsm1_502" localSheetId="2">报告说明用表!$B$157</definedName>
    <definedName name="bgsm1_5020">报告说明用表!$G$172</definedName>
    <definedName name="bgsm1_505" localSheetId="2">报告说明用表!$C$157</definedName>
    <definedName name="bgsm1_506" localSheetId="2">报告说明用表!$E$157</definedName>
    <definedName name="bgsm1_507" localSheetId="2">报告说明用表!$F$157</definedName>
    <definedName name="bgsm1_508" localSheetId="2">报告说明用表!$G$157</definedName>
    <definedName name="bgsm1_509" localSheetId="2">报告说明用表!$H$157</definedName>
    <definedName name="bgsm1_51" localSheetId="2">报告说明用表!$B$48</definedName>
    <definedName name="bgsm1_510" localSheetId="2">报告说明用表!$A$158</definedName>
    <definedName name="bgsm1_511" localSheetId="2">报告说明用表!$B$158</definedName>
    <definedName name="bgsm1_514" localSheetId="2">报告说明用表!$C$158</definedName>
    <definedName name="bgsm1_515" localSheetId="2">报告说明用表!$E$158</definedName>
    <definedName name="bgsm1_516" localSheetId="2">报告说明用表!$F$158</definedName>
    <definedName name="bgsm1_517" localSheetId="2">报告说明用表!$G$158</definedName>
    <definedName name="bgsm1_518" localSheetId="2">报告说明用表!$H$158</definedName>
    <definedName name="bgsm1_519" localSheetId="2">报告说明用表!$A$159</definedName>
    <definedName name="bgsm1_52" localSheetId="2">报告说明用表!$C$48</definedName>
    <definedName name="bgsm1_520" localSheetId="2">报告说明用表!$B$159</definedName>
    <definedName name="bgsm1_523" localSheetId="2">报告说明用表!$C$159</definedName>
    <definedName name="bgsm1_524" localSheetId="2">报告说明用表!$E$159</definedName>
    <definedName name="bgsm1_525" localSheetId="2">报告说明用表!$F$159</definedName>
    <definedName name="bgsm1_526" localSheetId="2">报告说明用表!$G$159</definedName>
    <definedName name="bgsm1_527" localSheetId="2">报告说明用表!$H$159</definedName>
    <definedName name="bgsm1_528" localSheetId="2">报告说明用表!$A$160</definedName>
    <definedName name="bgsm1_529" localSheetId="2">报告说明用表!$B$160</definedName>
    <definedName name="bgsm1_53" localSheetId="2">报告说明用表!$B$49</definedName>
    <definedName name="bgsm1_532" localSheetId="2">报告说明用表!$C$160</definedName>
    <definedName name="bgsm1_533" localSheetId="2">报告说明用表!$E$160</definedName>
    <definedName name="bgsm1_534" localSheetId="2">报告说明用表!$F$160</definedName>
    <definedName name="bgsm1_535" localSheetId="2">报告说明用表!$G$160</definedName>
    <definedName name="bgsm1_536" localSheetId="2">报告说明用表!$H$160</definedName>
    <definedName name="bgsm1_537" localSheetId="2">报告说明用表!$A$161</definedName>
    <definedName name="bgsm1_538" localSheetId="2">报告说明用表!$B$161</definedName>
    <definedName name="bgsm1_54" localSheetId="2">报告说明用表!$C$49</definedName>
    <definedName name="bgsm1_541" localSheetId="2">报告说明用表!$C$161</definedName>
    <definedName name="bgsm1_542" localSheetId="2">报告说明用表!$E$161</definedName>
    <definedName name="bgsm1_543" localSheetId="2">报告说明用表!$F$161</definedName>
    <definedName name="bgsm1_544" localSheetId="2">报告说明用表!$G$161</definedName>
    <definedName name="bgsm1_545" localSheetId="2">报告说明用表!$H$161</definedName>
    <definedName name="bgsm1_546" localSheetId="2">报告说明用表!$A$162</definedName>
    <definedName name="bgsm1_547" localSheetId="2">报告说明用表!$B$162</definedName>
    <definedName name="bgsm1_55" localSheetId="2">报告说明用表!$B$50</definedName>
    <definedName name="bgsm1_550" localSheetId="2">报告说明用表!$C$162</definedName>
    <definedName name="bgsm1_551" localSheetId="2">报告说明用表!$E$162</definedName>
    <definedName name="bgsm1_552" localSheetId="2">报告说明用表!$F$162</definedName>
    <definedName name="bgsm1_553" localSheetId="2">报告说明用表!$G$162</definedName>
    <definedName name="bgsm1_554" localSheetId="2">报告说明用表!$H$162</definedName>
    <definedName name="bgsm1_555" localSheetId="2">报告说明用表!$A$163</definedName>
    <definedName name="bgsm1_556" localSheetId="2">报告说明用表!$B$163</definedName>
    <definedName name="bgsm1_559" localSheetId="2">报告说明用表!$C$163</definedName>
    <definedName name="bgsm1_56" localSheetId="2">报告说明用表!$C$50</definedName>
    <definedName name="bgsm1_560" localSheetId="2">报告说明用表!$E$163</definedName>
    <definedName name="bgsm1_561" localSheetId="2">报告说明用表!$F$163</definedName>
    <definedName name="bgsm1_562" localSheetId="2">报告说明用表!$G$163</definedName>
    <definedName name="bgsm1_563" localSheetId="2">报告说明用表!$H$163</definedName>
    <definedName name="bgsm1_564" localSheetId="2">报告说明用表!$A$164</definedName>
    <definedName name="bgsm1_565" localSheetId="2">报告说明用表!$B$164</definedName>
    <definedName name="bgsm1_568" localSheetId="2">报告说明用表!$C$164</definedName>
    <definedName name="bgsm1_569" localSheetId="2">报告说明用表!$E$164</definedName>
    <definedName name="bgsm1_57" localSheetId="2">报告说明用表!$B$51</definedName>
    <definedName name="bgsm1_570" localSheetId="2">报告说明用表!$F$164</definedName>
    <definedName name="bgsm1_571" localSheetId="2">报告说明用表!$G$164</definedName>
    <definedName name="bgsm1_572" localSheetId="2">报告说明用表!$H$164</definedName>
    <definedName name="bgsm1_573" localSheetId="2">报告说明用表!$A$165</definedName>
    <definedName name="bgsm1_574" localSheetId="2">报告说明用表!$B$165</definedName>
    <definedName name="bgsm1_577" localSheetId="2">报告说明用表!$C$165</definedName>
    <definedName name="bgsm1_578" localSheetId="2">报告说明用表!$E$165</definedName>
    <definedName name="bgsm1_579" localSheetId="2">报告说明用表!$F$165</definedName>
    <definedName name="bgsm1_58" localSheetId="2">报告说明用表!$C$51</definedName>
    <definedName name="bgsm1_580" localSheetId="2">报告说明用表!$G$165</definedName>
    <definedName name="bgsm1_581" localSheetId="2">报告说明用表!$H$165</definedName>
    <definedName name="bgsm1_582" localSheetId="2">报告说明用表!$A$166</definedName>
    <definedName name="bgsm1_583" localSheetId="2">报告说明用表!$B$166</definedName>
    <definedName name="bgsm1_586" localSheetId="2">报告说明用表!$C$166</definedName>
    <definedName name="bgsm1_587" localSheetId="2">报告说明用表!$E$166</definedName>
    <definedName name="bgsm1_588" localSheetId="2">报告说明用表!$F$166</definedName>
    <definedName name="bgsm1_589" localSheetId="2">报告说明用表!$G$166</definedName>
    <definedName name="bgsm1_59" localSheetId="2">报告说明用表!$B$52</definedName>
    <definedName name="bgsm1_590" localSheetId="2">报告说明用表!$H$166</definedName>
    <definedName name="bgsm1_591" localSheetId="2">报告说明用表!$A$167</definedName>
    <definedName name="bgsm1_592" localSheetId="2">报告说明用表!$B$167</definedName>
    <definedName name="bgsm1_595" localSheetId="2">报告说明用表!$C$167</definedName>
    <definedName name="bgsm1_596" localSheetId="2">报告说明用表!$E$167</definedName>
    <definedName name="bgsm1_597" localSheetId="2">报告说明用表!$F$167</definedName>
    <definedName name="bgsm1_598" localSheetId="2">报告说明用表!$G$167</definedName>
    <definedName name="bgsm1_599" localSheetId="2">报告说明用表!$H$167</definedName>
    <definedName name="bgsm1_6" localSheetId="2">报告说明用表!$B$13</definedName>
    <definedName name="bgsm1_60" localSheetId="2">报告说明用表!$C$52</definedName>
    <definedName name="bgsm1_600" localSheetId="2">报告说明用表!$A$168</definedName>
    <definedName name="bgsm1_6001">报告说明用表!$C$368</definedName>
    <definedName name="bgsm1_6002">报告说明用表!$C$369</definedName>
    <definedName name="bgsm1_6003">报告说明用表!$C$370</definedName>
    <definedName name="bgsm1_6004">报告说明用表!$C$371</definedName>
    <definedName name="bgsm1_6005">报告说明用表!$C$374</definedName>
    <definedName name="bgsm1_6006">报告说明用表!$C$375</definedName>
    <definedName name="bgsm1_6007">报告说明用表!$C$376</definedName>
    <definedName name="bgsm1_6008">报告说明用表!$C$377</definedName>
    <definedName name="bgsm1_6009">报告说明用表!$C$378</definedName>
    <definedName name="bgsm1_601" localSheetId="2">报告说明用表!$B$168</definedName>
    <definedName name="bgsm1_6010">报告说明用表!$C$379</definedName>
    <definedName name="bgsm1_6011">报告说明用表!$C$380</definedName>
    <definedName name="bgsm1_6012">报告说明用表!$C$381</definedName>
    <definedName name="bgsm1_6013">报告说明用表!$C$382</definedName>
    <definedName name="bgsm1_6014">报告说明用表!$C$383</definedName>
    <definedName name="bgsm1_6015">报告说明用表!$C$384</definedName>
    <definedName name="bgsm1_6016">报告说明用表!$C$385</definedName>
    <definedName name="bgsm1_6017">报告说明用表!$C$386</definedName>
    <definedName name="bgsm1_6018">报告说明用表!$C$387</definedName>
    <definedName name="bgsm1_6019">报告说明用表!$C$388</definedName>
    <definedName name="bgsm1_6020">报告说明用表!$C$389</definedName>
    <definedName name="bgsm1_6021">报告说明用表!$C$390</definedName>
    <definedName name="bgsm1_6022">报告说明用表!$C$456</definedName>
    <definedName name="bgsm1_6023">报告说明用表!$C$457</definedName>
    <definedName name="bgsm1_6024">报告说明用表!$E$396</definedName>
    <definedName name="bgsm1_6035">报告说明用表!$E$397</definedName>
    <definedName name="bgsm1_6036">报告说明用表!$E$398</definedName>
    <definedName name="bgsm1_6037">报告说明用表!$E$399</definedName>
    <definedName name="bgsm1_6038">报告说明用表!$E$400</definedName>
    <definedName name="bgsm1_6039">报告说明用表!$E$401</definedName>
    <definedName name="bgsm1_604" localSheetId="2">报告说明用表!$C$168</definedName>
    <definedName name="bgsm1_6040">报告说明用表!$E$402</definedName>
    <definedName name="bgsm1_6041">报告说明用表!$E$403</definedName>
    <definedName name="bgsm1_6042">报告说明用表!$E$404</definedName>
    <definedName name="bgsm1_6043">报告说明用表!$E$405</definedName>
    <definedName name="bgsm1_6044">报告说明用表!$E$406</definedName>
    <definedName name="bgsm1_605" localSheetId="2">报告说明用表!$E$168</definedName>
    <definedName name="bgsm1_6052">报告说明用表!$F$396</definedName>
    <definedName name="bgsm1_606" localSheetId="2">报告说明用表!$F$168</definedName>
    <definedName name="bgsm1_6063">报告说明用表!$F$397</definedName>
    <definedName name="bgsm1_6064">报告说明用表!$F$398</definedName>
    <definedName name="bgsm1_6065">报告说明用表!$F$399</definedName>
    <definedName name="bgsm1_6066">报告说明用表!$F$400</definedName>
    <definedName name="bgsm1_6067">报告说明用表!$F$401</definedName>
    <definedName name="bgsm1_6068">报告说明用表!$F$402</definedName>
    <definedName name="bgsm1_6069">报告说明用表!$F$403</definedName>
    <definedName name="bgsm1_607" localSheetId="2">报告说明用表!$G$168</definedName>
    <definedName name="bgsm1_6070">报告说明用表!$F$404</definedName>
    <definedName name="bgsm1_6071">报告说明用表!$F$405</definedName>
    <definedName name="bgsm1_6072">报告说明用表!$F$406</definedName>
    <definedName name="bgsm1_608" localSheetId="2">报告说明用表!$H$168</definedName>
    <definedName name="bgsm1_6080">报告说明用表!$C$324</definedName>
    <definedName name="bgsm1_6081">报告说明用表!$C$325</definedName>
    <definedName name="bgsm1_6082">报告说明用表!$C$326</definedName>
    <definedName name="bgsm1_6083">报告说明用表!$C$327</definedName>
    <definedName name="bgsm1_6084">报告说明用表!$C$328</definedName>
    <definedName name="bgsm1_6085">报告说明用表!$C$329</definedName>
    <definedName name="bgsm1_6086">报告说明用表!$C$330</definedName>
    <definedName name="bgsm1_6087">报告说明用表!$C$331</definedName>
    <definedName name="bgsm1_6088">报告说明用表!$G$396</definedName>
    <definedName name="bgsm1_609" localSheetId="2">报告说明用表!$A$169</definedName>
    <definedName name="bgsm1_6099">报告说明用表!$G$397</definedName>
    <definedName name="bgsm1_61" localSheetId="2">报告说明用表!$B$53</definedName>
    <definedName name="bgsm1_610" localSheetId="2">报告说明用表!$B$169</definedName>
    <definedName name="bgsm1_6100">报告说明用表!$G$398</definedName>
    <definedName name="bgsm1_6101">报告说明用表!$G$399</definedName>
    <definedName name="bgsm1_6102">报告说明用表!$G$400</definedName>
    <definedName name="bgsm1_6103">报告说明用表!$G$401</definedName>
    <definedName name="bgsm1_6104">报告说明用表!$G$402</definedName>
    <definedName name="bgsm1_6105">报告说明用表!$G$403</definedName>
    <definedName name="bgsm1_6106">报告说明用表!$G$404</definedName>
    <definedName name="bgsm1_6107">报告说明用表!$G$405</definedName>
    <definedName name="bgsm1_6108">报告说明用表!$G$406</definedName>
    <definedName name="bgsm1_612" localSheetId="2">报告说明用表!$C$169</definedName>
    <definedName name="bgsm1_613" localSheetId="2">报告说明用表!$E$169</definedName>
    <definedName name="bgsm1_614" localSheetId="2">报告说明用表!$F$169</definedName>
    <definedName name="bgsm1_6144">报告说明用表!$H$396</definedName>
    <definedName name="bgsm1_615" localSheetId="2">报告说明用表!$G$169</definedName>
    <definedName name="bgsm1_6155">报告说明用表!$H$397</definedName>
    <definedName name="bgsm1_6156">报告说明用表!$H$398</definedName>
    <definedName name="bgsm1_6157">报告说明用表!$H$399</definedName>
    <definedName name="bgsm1_6158">报告说明用表!$H$400</definedName>
    <definedName name="bgsm1_6159">报告说明用表!$H$401</definedName>
    <definedName name="bgsm1_616" localSheetId="2">报告说明用表!$H$169</definedName>
    <definedName name="bgsm1_6160">报告说明用表!$H$402</definedName>
    <definedName name="bgsm1_6161">报告说明用表!$H$403</definedName>
    <definedName name="bgsm1_6162">报告说明用表!$H$404</definedName>
    <definedName name="bgsm1_6163">报告说明用表!$H$405</definedName>
    <definedName name="bgsm1_6164">报告说明用表!$H$406</definedName>
    <definedName name="bgsm1_617" localSheetId="2">报告说明用表!$A$170</definedName>
    <definedName name="bgsm1_618" localSheetId="2">报告说明用表!$B$170</definedName>
    <definedName name="bgsm1_62" localSheetId="2">报告说明用表!$C$53</definedName>
    <definedName name="bgsm1_621" localSheetId="2">报告说明用表!$C$170</definedName>
    <definedName name="bgsm1_622" localSheetId="2">报告说明用表!$E$170</definedName>
    <definedName name="bgsm1_623" localSheetId="2">报告说明用表!$B$174</definedName>
    <definedName name="bgsm1_624" localSheetId="2">报告说明用表!$A$175</definedName>
    <definedName name="bgsm1_625" localSheetId="2">报告说明用表!$B$175</definedName>
    <definedName name="bgsm1_626" localSheetId="2">报告说明用表!$C$175</definedName>
    <definedName name="bgsm1_627" localSheetId="2">报告说明用表!$D$175</definedName>
    <definedName name="bgsm1_628" localSheetId="2">报告说明用表!$E$175</definedName>
    <definedName name="bgsm1_629" localSheetId="2">报告说明用表!$F$175</definedName>
    <definedName name="bgsm1_63" localSheetId="2">报告说明用表!$B$54</definedName>
    <definedName name="bgsm1_630" localSheetId="2">报告说明用表!$A$176</definedName>
    <definedName name="bgsm1_631" localSheetId="2">报告说明用表!$B$176</definedName>
    <definedName name="bgsm1_632" localSheetId="2">报告说明用表!$C$176</definedName>
    <definedName name="bgsm1_633" localSheetId="2">报告说明用表!$D$176</definedName>
    <definedName name="bgsm1_634" localSheetId="2">报告说明用表!$E$176</definedName>
    <definedName name="bgsm1_635" localSheetId="2">报告说明用表!$F$176</definedName>
    <definedName name="bgsm1_636" localSheetId="2">报告说明用表!$A$177</definedName>
    <definedName name="bgsm1_637" localSheetId="2">报告说明用表!$B$177</definedName>
    <definedName name="bgsm1_638" localSheetId="2">报告说明用表!$C$177</definedName>
    <definedName name="bgsm1_639" localSheetId="2">报告说明用表!$D$177</definedName>
    <definedName name="bgsm1_64" localSheetId="2">报告说明用表!$C$54</definedName>
    <definedName name="bgsm1_640" localSheetId="2">报告说明用表!$E$177</definedName>
    <definedName name="bgsm1_641" localSheetId="2">报告说明用表!$F$177</definedName>
    <definedName name="bgsm1_642" localSheetId="2">报告说明用表!$A$178</definedName>
    <definedName name="bgsm1_643" localSheetId="2">报告说明用表!$B$178</definedName>
    <definedName name="bgsm1_644" localSheetId="2">报告说明用表!$C$178</definedName>
    <definedName name="bgsm1_645" localSheetId="2">报告说明用表!$D$178</definedName>
    <definedName name="bgsm1_646" localSheetId="2">报告说明用表!$E$178</definedName>
    <definedName name="bgsm1_647" localSheetId="2">报告说明用表!$F$178</definedName>
    <definedName name="bgsm1_648" localSheetId="2">报告说明用表!$A$179</definedName>
    <definedName name="bgsm1_649" localSheetId="2">报告说明用表!$B$179</definedName>
    <definedName name="bgsm1_65" localSheetId="2">报告说明用表!$B$55</definedName>
    <definedName name="bgsm1_650" localSheetId="2">报告说明用表!$C$179</definedName>
    <definedName name="bgsm1_651" localSheetId="2">报告说明用表!$D$179</definedName>
    <definedName name="bgsm1_652" localSheetId="2">报告说明用表!$E$179</definedName>
    <definedName name="bgsm1_653" localSheetId="2">报告说明用表!$F$179</definedName>
    <definedName name="bgsm1_654" localSheetId="2">报告说明用表!$A$180</definedName>
    <definedName name="bgsm1_655" localSheetId="2">报告说明用表!$B$180</definedName>
    <definedName name="bgsm1_656" localSheetId="2">报告说明用表!$C$180</definedName>
    <definedName name="bgsm1_657" localSheetId="2">报告说明用表!$D$180</definedName>
    <definedName name="bgsm1_658" localSheetId="2">报告说明用表!$F$180</definedName>
    <definedName name="bgsm1_659" localSheetId="2">报告说明用表!$B$182</definedName>
    <definedName name="bgsm1_66" localSheetId="2">报告说明用表!$C$55</definedName>
    <definedName name="bgsm1_660" localSheetId="2">报告说明用表!$A$183</definedName>
    <definedName name="bgsm1_661" localSheetId="2">报告说明用表!$B$183</definedName>
    <definedName name="bgsm1_662" localSheetId="2">报告说明用表!$C$183</definedName>
    <definedName name="bgsm1_663" localSheetId="2">报告说明用表!$E$183</definedName>
    <definedName name="bgsm1_664" localSheetId="2">报告说明用表!$G$183</definedName>
    <definedName name="bgsm1_665" localSheetId="2">报告说明用表!$I$183</definedName>
    <definedName name="bgsm1_666" localSheetId="2">报告说明用表!$A$184</definedName>
    <definedName name="bgsm1_667" localSheetId="2">报告说明用表!$C$184</definedName>
    <definedName name="bgsm1_668" localSheetId="2">报告说明用表!$D$184</definedName>
    <definedName name="bgsm1_669" localSheetId="2">报告说明用表!$E$184</definedName>
    <definedName name="bgsm1_67" localSheetId="2">报告说明用表!$B$56</definedName>
    <definedName name="bgsm1_670" localSheetId="2">报告说明用表!$F$184</definedName>
    <definedName name="bgsm1_671" localSheetId="2">报告说明用表!$G$184</definedName>
    <definedName name="bgsm1_672" localSheetId="2">报告说明用表!$H$184</definedName>
    <definedName name="bgsm1_673" localSheetId="2">报告说明用表!$I$184</definedName>
    <definedName name="bgsm1_674" localSheetId="2">报告说明用表!$J$184</definedName>
    <definedName name="bgsm1_675" localSheetId="2">报告说明用表!$A$185</definedName>
    <definedName name="bgsm1_676" localSheetId="2">报告说明用表!$B$185</definedName>
    <definedName name="bgsm1_677" localSheetId="2">报告说明用表!$C$185</definedName>
    <definedName name="bgsm1_678" localSheetId="2">报告说明用表!$D$185</definedName>
    <definedName name="bgsm1_679" localSheetId="2">报告说明用表!$E$185</definedName>
    <definedName name="bgsm1_68" localSheetId="2">报告说明用表!$C$56</definedName>
    <definedName name="bgsm1_680" localSheetId="2">报告说明用表!$F$185</definedName>
    <definedName name="bgsm1_681" localSheetId="2">报告说明用表!$G$185</definedName>
    <definedName name="bgsm1_682" localSheetId="2">报告说明用表!$H$185</definedName>
    <definedName name="bgsm1_683" localSheetId="2">报告说明用表!$I$185</definedName>
    <definedName name="bgsm1_684" localSheetId="2">报告说明用表!$J$185</definedName>
    <definedName name="bgsm1_685" localSheetId="2">报告说明用表!$A$186</definedName>
    <definedName name="bgsm1_686" localSheetId="2">报告说明用表!$B$186</definedName>
    <definedName name="bgsm1_687" localSheetId="2">报告说明用表!$C$186</definedName>
    <definedName name="bgsm1_688" localSheetId="2">报告说明用表!$D$186</definedName>
    <definedName name="bgsm1_689" localSheetId="2">报告说明用表!$E$186</definedName>
    <definedName name="bgsm1_69" localSheetId="2">报告说明用表!$B$57</definedName>
    <definedName name="bgsm1_690" localSheetId="2">报告说明用表!$F$186</definedName>
    <definedName name="bgsm1_691" localSheetId="2">报告说明用表!$G$186</definedName>
    <definedName name="bgsm1_692" localSheetId="2">报告说明用表!$H$186</definedName>
    <definedName name="bgsm1_693" localSheetId="2">报告说明用表!$I$186</definedName>
    <definedName name="bgsm1_694" localSheetId="2">报告说明用表!$J$186</definedName>
    <definedName name="bgsm1_695" localSheetId="2">报告说明用表!$A$187</definedName>
    <definedName name="bgsm1_696" localSheetId="2">报告说明用表!$B$187</definedName>
    <definedName name="bgsm1_697" localSheetId="2">报告说明用表!$C$187</definedName>
    <definedName name="bgsm1_698" localSheetId="2">报告说明用表!$D$187</definedName>
    <definedName name="bgsm1_699" localSheetId="2">报告说明用表!$E$187</definedName>
    <definedName name="bgsm1_7" localSheetId="2">报告说明用表!$C$13</definedName>
    <definedName name="bgsm1_70" localSheetId="2">报告说明用表!$C$57</definedName>
    <definedName name="bgsm1_700" localSheetId="2">报告说明用表!$F$187</definedName>
    <definedName name="bgsm1_7001">报告说明用表!$C$283</definedName>
    <definedName name="bgsm1_7002">报告说明用表!$C$284</definedName>
    <definedName name="bgsm1_7003">报告说明用表!$C$285</definedName>
    <definedName name="bgsm1_7004">报告说明用表!$C$286</definedName>
    <definedName name="bgsm1_7005">报告说明用表!$C$288</definedName>
    <definedName name="bgsm1_7006">报告说明用表!$C$289</definedName>
    <definedName name="bgsm1_7007">报告说明用表!$C$290</definedName>
    <definedName name="bgsm1_7008">报告说明用表!$C$291</definedName>
    <definedName name="bgsm1_7009">报告说明用表!$C$292</definedName>
    <definedName name="bgsm1_701" localSheetId="2">报告说明用表!$G$187</definedName>
    <definedName name="bgsm1_7010">报告说明用表!$C$293</definedName>
    <definedName name="bgsm1_7011">报告说明用表!$C$294</definedName>
    <definedName name="bgsm1_7012">报告说明用表!$C$295</definedName>
    <definedName name="bgsm1_7015">报告说明用表!$C$298</definedName>
    <definedName name="bgsm1_7016">报告说明用表!$C$301</definedName>
    <definedName name="bgsm1_7018">报告说明用表!$C$303</definedName>
    <definedName name="bgsm1_7019">报告说明用表!$C$305</definedName>
    <definedName name="bgsm1_702" localSheetId="2">报告说明用表!$H$187</definedName>
    <definedName name="bgsm1_7020">报告说明用表!$C$306</definedName>
    <definedName name="bgsm1_7021">报告说明用表!$C$307</definedName>
    <definedName name="bgsm1_7022">报告说明用表!$C$332</definedName>
    <definedName name="bgsm1_703" localSheetId="2">报告说明用表!$I$187</definedName>
    <definedName name="bgsm1_704" localSheetId="2">报告说明用表!$J$187</definedName>
    <definedName name="bgsm1_705" localSheetId="2">报告说明用表!$A$188</definedName>
    <definedName name="bgsm1_706" localSheetId="2">报告说明用表!$B$188</definedName>
    <definedName name="bgsm1_707" localSheetId="2">报告说明用表!$C$188</definedName>
    <definedName name="bgsm1_708" localSheetId="2">报告说明用表!$D$188</definedName>
    <definedName name="bgsm1_709" localSheetId="2">报告说明用表!$E$188</definedName>
    <definedName name="bgsm1_71" localSheetId="2">报告说明用表!$B$58</definedName>
    <definedName name="bgsm1_710" localSheetId="2">报告说明用表!$F$188</definedName>
    <definedName name="bgsm1_711" localSheetId="2">报告说明用表!$G$188</definedName>
    <definedName name="bgsm1_712" localSheetId="2">报告说明用表!$H$188</definedName>
    <definedName name="bgsm1_713" localSheetId="2">报告说明用表!$I$188</definedName>
    <definedName name="bgsm1_714" localSheetId="2">报告说明用表!$J$188</definedName>
    <definedName name="bgsm1_715" localSheetId="2">报告说明用表!$A$189</definedName>
    <definedName name="bgsm1_716" localSheetId="2">报告说明用表!$B$189</definedName>
    <definedName name="bgsm1_717" localSheetId="2">报告说明用表!$C$189</definedName>
    <definedName name="bgsm1_718" localSheetId="2">报告说明用表!$D$189</definedName>
    <definedName name="bgsm1_719" localSheetId="2">报告说明用表!$E$189</definedName>
    <definedName name="bgsm1_72" localSheetId="2">报告说明用表!$C$58</definedName>
    <definedName name="bgsm1_720" localSheetId="2">报告说明用表!$F$189</definedName>
    <definedName name="bgsm1_721" localSheetId="2">报告说明用表!$J$189</definedName>
    <definedName name="bgsm1_7211">报告说明用表!$H$189</definedName>
    <definedName name="bgsm1_722" localSheetId="2">报告说明用表!$B$198</definedName>
    <definedName name="bgsm1_723" localSheetId="2">报告说明用表!$A$199</definedName>
    <definedName name="bgsm1_724" localSheetId="2">报告说明用表!$B$199</definedName>
    <definedName name="bgsm1_725" localSheetId="2">报告说明用表!$C$199</definedName>
    <definedName name="bgsm1_726" localSheetId="2">报告说明用表!$E$199</definedName>
    <definedName name="bgsm1_727" localSheetId="2">报告说明用表!$G$199</definedName>
    <definedName name="bgsm1_728" localSheetId="2">报告说明用表!$I$199</definedName>
    <definedName name="bgsm1_729" localSheetId="2">报告说明用表!$A$200</definedName>
    <definedName name="bgsm1_73" localSheetId="2">报告说明用表!$B$59</definedName>
    <definedName name="bgsm1_730" localSheetId="2">报告说明用表!$C$200</definedName>
    <definedName name="bgsm1_731" localSheetId="2">报告说明用表!$D$200</definedName>
    <definedName name="bgsm1_732" localSheetId="2">报告说明用表!$E$200</definedName>
    <definedName name="bgsm1_733" localSheetId="2">报告说明用表!$F$200</definedName>
    <definedName name="bgsm1_734" localSheetId="2">报告说明用表!$G$200</definedName>
    <definedName name="bgsm1_735" localSheetId="2">报告说明用表!$H$200</definedName>
    <definedName name="bgsm1_736" localSheetId="2">报告说明用表!$I$200</definedName>
    <definedName name="bgsm1_737" localSheetId="2">报告说明用表!$J$200</definedName>
    <definedName name="bgsm1_738" localSheetId="2">报告说明用表!$A$201</definedName>
    <definedName name="bgsm1_739" localSheetId="2">报告说明用表!$B$201</definedName>
    <definedName name="bgsm1_74" localSheetId="2">报告说明用表!$C$59</definedName>
    <definedName name="bgsm1_740" localSheetId="2">报告说明用表!$C$201</definedName>
    <definedName name="bgsm1_741" localSheetId="2">报告说明用表!$D$201</definedName>
    <definedName name="bgsm1_742" localSheetId="2">报告说明用表!$E$201</definedName>
    <definedName name="bgsm1_743" localSheetId="2">报告说明用表!$F$201</definedName>
    <definedName name="bgsm1_744" localSheetId="2">报告说明用表!$G$201</definedName>
    <definedName name="bgsm1_745" localSheetId="2">报告说明用表!$H$201</definedName>
    <definedName name="bgsm1_746" localSheetId="2">报告说明用表!$I$201</definedName>
    <definedName name="bgsm1_747" localSheetId="2">报告说明用表!$J$201</definedName>
    <definedName name="bgsm1_748" localSheetId="2">报告说明用表!$A$202</definedName>
    <definedName name="bgsm1_749" localSheetId="2">报告说明用表!$B$202</definedName>
    <definedName name="bgsm1_75" localSheetId="2">报告说明用表!$B$61</definedName>
    <definedName name="bgsm1_750" localSheetId="2">报告说明用表!$C$202</definedName>
    <definedName name="bgsm1_751" localSheetId="2">报告说明用表!$D$202</definedName>
    <definedName name="bgsm1_752" localSheetId="2">报告说明用表!$E$202</definedName>
    <definedName name="bgsm1_753" localSheetId="2">报告说明用表!$F$202</definedName>
    <definedName name="bgsm1_754" localSheetId="2">报告说明用表!$G$202</definedName>
    <definedName name="bgsm1_755" localSheetId="2">报告说明用表!$H$202</definedName>
    <definedName name="bgsm1_756" localSheetId="2">报告说明用表!$I$202</definedName>
    <definedName name="bgsm1_757" localSheetId="2">报告说明用表!$J$202</definedName>
    <definedName name="bgsm1_758" localSheetId="2">报告说明用表!$A$203</definedName>
    <definedName name="bgsm1_759" localSheetId="2">报告说明用表!$B$203</definedName>
    <definedName name="bgsm1_76" localSheetId="2">报告说明用表!$C$61</definedName>
    <definedName name="bgsm1_760" localSheetId="2">报告说明用表!$C$203</definedName>
    <definedName name="bgsm1_761" localSheetId="2">报告说明用表!$D$203</definedName>
    <definedName name="bgsm1_762" localSheetId="2">报告说明用表!$E$203</definedName>
    <definedName name="bgsm1_763" localSheetId="2">报告说明用表!$F$203</definedName>
    <definedName name="bgsm1_764" localSheetId="2">报告说明用表!$G$203</definedName>
    <definedName name="bgsm1_765" localSheetId="2">报告说明用表!$H$203</definedName>
    <definedName name="bgsm1_766" localSheetId="2">报告说明用表!$I$203</definedName>
    <definedName name="bgsm1_767" localSheetId="2">报告说明用表!$J$203</definedName>
    <definedName name="bgsm1_768" localSheetId="2">报告说明用表!$A$204</definedName>
    <definedName name="bgsm1_769" localSheetId="2">报告说明用表!$B$204</definedName>
    <definedName name="bgsm1_77" localSheetId="2">报告说明用表!$B$62</definedName>
    <definedName name="bgsm1_770" localSheetId="2">报告说明用表!$C$204</definedName>
    <definedName name="bgsm1_771" localSheetId="2">报告说明用表!$D$204</definedName>
    <definedName name="bgsm1_772" localSheetId="2">报告说明用表!$E$204</definedName>
    <definedName name="bgsm1_773" localSheetId="2">报告说明用表!$F$204</definedName>
    <definedName name="bgsm1_774" localSheetId="2">报告说明用表!$J$204</definedName>
    <definedName name="bgsm1_775" localSheetId="2">报告说明用表!$B$206</definedName>
    <definedName name="bgsm1_776" localSheetId="2">报告说明用表!$A$207</definedName>
    <definedName name="bgsm1_777" localSheetId="2">报告说明用表!$B$207</definedName>
    <definedName name="bgsm1_778" localSheetId="2">报告说明用表!$C$207</definedName>
    <definedName name="bgsm1_779" localSheetId="2">报告说明用表!$D$207</definedName>
    <definedName name="bgsm1_78" localSheetId="2">报告说明用表!$C$62</definedName>
    <definedName name="bgsm1_780" localSheetId="2">报告说明用表!$E$207</definedName>
    <definedName name="bgsm1_781" localSheetId="2">报告说明用表!$F$207</definedName>
    <definedName name="bgsm1_782" localSheetId="2">报告说明用表!$A$208</definedName>
    <definedName name="bgsm1_783" localSheetId="2">报告说明用表!$B$208</definedName>
    <definedName name="bgsm1_784" localSheetId="2">报告说明用表!$C$208</definedName>
    <definedName name="bgsm1_785" localSheetId="2">报告说明用表!$D$208</definedName>
    <definedName name="bgsm1_786" localSheetId="2">报告说明用表!$E$208</definedName>
    <definedName name="bgsm1_787" localSheetId="2">报告说明用表!$F$208</definedName>
    <definedName name="bgsm1_788" localSheetId="2">报告说明用表!$B$210</definedName>
    <definedName name="bgsm1_789" localSheetId="2">报告说明用表!$A$211</definedName>
    <definedName name="bgsm1_79" localSheetId="2">报告说明用表!$B$72</definedName>
    <definedName name="bgsm1_790" localSheetId="2">报告说明用表!$B$211</definedName>
    <definedName name="bgsm1_791" localSheetId="2">报告说明用表!$C$211</definedName>
    <definedName name="bgsm1_792" localSheetId="2">报告说明用表!$D$211</definedName>
    <definedName name="bgsm1_793" localSheetId="2">报告说明用表!$E$211</definedName>
    <definedName name="bgsm1_794" localSheetId="2">报告说明用表!$F$211</definedName>
    <definedName name="bgsm1_795" localSheetId="2">报告说明用表!$A$212</definedName>
    <definedName name="bgsm1_796" localSheetId="2">报告说明用表!$B$212</definedName>
    <definedName name="bgsm1_797" localSheetId="2">报告说明用表!$C$212</definedName>
    <definedName name="bgsm1_798" localSheetId="2">报告说明用表!$D$212</definedName>
    <definedName name="bgsm1_799" localSheetId="2">报告说明用表!$E$212</definedName>
    <definedName name="bgsm1_8" localSheetId="2">报告说明用表!$B$14</definedName>
    <definedName name="bgsm1_80" localSheetId="2">报告说明用表!$A$73</definedName>
    <definedName name="bgsm1_800" localSheetId="2">报告说明用表!$F$212</definedName>
    <definedName name="bgsm1_8000">报告说明用表!$C$43</definedName>
    <definedName name="bgsm1_8001">报告说明用表!$C$44</definedName>
    <definedName name="bgsm1_801" localSheetId="2">报告说明用表!$A$213</definedName>
    <definedName name="bgsm1_802" localSheetId="2">报告说明用表!$B$213</definedName>
    <definedName name="bgsm1_803" localSheetId="2">报告说明用表!$C$213</definedName>
    <definedName name="bgsm1_804" localSheetId="2">报告说明用表!$D$213</definedName>
    <definedName name="bgsm1_805" localSheetId="2">报告说明用表!$E$213</definedName>
    <definedName name="bgsm1_806" localSheetId="2">报告说明用表!$F$213</definedName>
    <definedName name="bgsm1_807" localSheetId="2">报告说明用表!$A$214</definedName>
    <definedName name="bgsm1_808" localSheetId="2">报告说明用表!$B$214</definedName>
    <definedName name="bgsm1_809" localSheetId="2">报告说明用表!$C$214</definedName>
    <definedName name="bgsm1_81" localSheetId="2">报告说明用表!$B$73</definedName>
    <definedName name="bgsm1_810" localSheetId="2">报告说明用表!$D$214</definedName>
    <definedName name="bgsm1_811" localSheetId="2">报告说明用表!$E$214</definedName>
    <definedName name="bgsm1_812" localSheetId="2">报告说明用表!$F$214</definedName>
    <definedName name="bgsm1_813" localSheetId="2">报告说明用表!$A$215</definedName>
    <definedName name="bgsm1_814" localSheetId="2">报告说明用表!$B$215</definedName>
    <definedName name="bgsm1_815" localSheetId="2">报告说明用表!$C$215</definedName>
    <definedName name="bgsm1_816" localSheetId="2">报告说明用表!$D$215</definedName>
    <definedName name="bgsm1_817" localSheetId="2">报告说明用表!$E$215</definedName>
    <definedName name="bgsm1_818" localSheetId="2">报告说明用表!$F$215</definedName>
    <definedName name="bgsm1_819" localSheetId="2">报告说明用表!$A$216</definedName>
    <definedName name="bgsm1_82" localSheetId="2">报告说明用表!$C$73</definedName>
    <definedName name="bgsm1_820" localSheetId="2">报告说明用表!$B$216</definedName>
    <definedName name="bgsm1_821" localSheetId="2">报告说明用表!$C$216</definedName>
    <definedName name="bgsm1_822" localSheetId="2">报告说明用表!$D$216</definedName>
    <definedName name="bgsm1_823" localSheetId="2">报告说明用表!$E$216</definedName>
    <definedName name="bgsm1_824" localSheetId="2">报告说明用表!$F$216</definedName>
    <definedName name="bgsm1_83" localSheetId="2">报告说明用表!$D$73</definedName>
    <definedName name="bgsm1_831" localSheetId="2">报告说明用表!$A$217</definedName>
    <definedName name="bgsm1_832" localSheetId="2">报告说明用表!$B$217</definedName>
    <definedName name="bgsm1_833" localSheetId="2">报告说明用表!$C$217</definedName>
    <definedName name="bgsm1_834" localSheetId="2">报告说明用表!$D$217</definedName>
    <definedName name="bgsm1_835" localSheetId="2">报告说明用表!$E$217</definedName>
    <definedName name="bgsm1_836" localSheetId="2">报告说明用表!$F$217</definedName>
    <definedName name="bgsm1_837" localSheetId="2">报告说明用表!$A$218</definedName>
    <definedName name="bgsm1_838" localSheetId="2">报告说明用表!$B$218</definedName>
    <definedName name="bgsm1_839" localSheetId="2">报告说明用表!$C$218</definedName>
    <definedName name="bgsm1_84" localSheetId="2">报告说明用表!$E$73</definedName>
    <definedName name="bgsm1_840" localSheetId="2">报告说明用表!$D$218</definedName>
    <definedName name="bgsm1_841" localSheetId="2">报告说明用表!$E$218</definedName>
    <definedName name="bgsm1_842" localSheetId="2">报告说明用表!$F$218</definedName>
    <definedName name="bgsm1_849" localSheetId="2">报告说明用表!$A$219</definedName>
    <definedName name="bgsm1_85" localSheetId="2">报告说明用表!$F$73</definedName>
    <definedName name="bgsm1_850" localSheetId="2">报告说明用表!$B$219</definedName>
    <definedName name="bgsm1_851" localSheetId="2">报告说明用表!$C$219</definedName>
    <definedName name="bgsm1_852" localSheetId="2">报告说明用表!$D$219</definedName>
    <definedName name="bgsm1_853" localSheetId="2">报告说明用表!$E$219</definedName>
    <definedName name="bgsm1_854" localSheetId="2">报告说明用表!$F$219</definedName>
    <definedName name="bgsm1_855" localSheetId="2">报告说明用表!$A$220</definedName>
    <definedName name="bgsm1_856" localSheetId="2">报告说明用表!$B$220</definedName>
    <definedName name="bgsm1_857" localSheetId="2">报告说明用表!$C$220</definedName>
    <definedName name="bgsm1_858" localSheetId="2">报告说明用表!$D$220</definedName>
    <definedName name="bgsm1_859" localSheetId="2">报告说明用表!$E$220</definedName>
    <definedName name="bgsm1_86" localSheetId="2">报告说明用表!$G$73</definedName>
    <definedName name="bgsm1_860" localSheetId="2">报告说明用表!$F$220</definedName>
    <definedName name="bgsm1_861" localSheetId="2">报告说明用表!$A$221</definedName>
    <definedName name="bgsm1_862" localSheetId="2">报告说明用表!$B$221</definedName>
    <definedName name="bgsm1_863" localSheetId="2">报告说明用表!$C$221</definedName>
    <definedName name="bgsm1_864" localSheetId="2">报告说明用表!$D$221</definedName>
    <definedName name="bgsm1_865" localSheetId="2">报告说明用表!$E$221</definedName>
    <definedName name="bgsm1_866" localSheetId="2">报告说明用表!$F$221</definedName>
    <definedName name="bgsm1_867" localSheetId="2">报告说明用表!$A$222</definedName>
    <definedName name="bgsm1_868" localSheetId="2">报告说明用表!$B$222</definedName>
    <definedName name="bgsm1_869" localSheetId="2">报告说明用表!$C$222</definedName>
    <definedName name="bgsm1_87" localSheetId="2">报告说明用表!$H$73</definedName>
    <definedName name="bgsm1_870" localSheetId="2">报告说明用表!$D$222</definedName>
    <definedName name="bgsm1_871" localSheetId="2">报告说明用表!$E$222</definedName>
    <definedName name="bgsm1_872" localSheetId="2">报告说明用表!$F$222</definedName>
    <definedName name="bgsm1_873" localSheetId="2">报告说明用表!$A$223</definedName>
    <definedName name="bgsm1_874" localSheetId="2">报告说明用表!$B$223</definedName>
    <definedName name="bgsm1_875" localSheetId="2">报告说明用表!$C$223</definedName>
    <definedName name="bgsm1_876" localSheetId="2">报告说明用表!$D$223</definedName>
    <definedName name="bgsm1_877" localSheetId="2">报告说明用表!$E$223</definedName>
    <definedName name="bgsm1_878" localSheetId="2">报告说明用表!$F$223</definedName>
    <definedName name="bgsm1_879" localSheetId="2">报告说明用表!$A$224</definedName>
    <definedName name="bgsm1_88" localSheetId="2">报告说明用表!$A$74</definedName>
    <definedName name="bgsm1_880" localSheetId="2">报告说明用表!$B$224</definedName>
    <definedName name="bgsm1_881" localSheetId="2">报告说明用表!$C$224</definedName>
    <definedName name="bgsm1_882" localSheetId="2">报告说明用表!$D$224</definedName>
    <definedName name="bgsm1_883" localSheetId="2">报告说明用表!$E$224</definedName>
    <definedName name="bgsm1_884" localSheetId="2">报告说明用表!$F$224</definedName>
    <definedName name="bgsm1_885" localSheetId="2">报告说明用表!$A$225</definedName>
    <definedName name="bgsm1_886" localSheetId="2">报告说明用表!$B$225</definedName>
    <definedName name="bgsm1_887" localSheetId="2">报告说明用表!$C$225</definedName>
    <definedName name="bgsm1_888" localSheetId="2">报告说明用表!$D$225</definedName>
    <definedName name="bgsm1_889" localSheetId="2">报告说明用表!$E$225</definedName>
    <definedName name="bgsm1_89" localSheetId="2">报告说明用表!$C$74</definedName>
    <definedName name="bgsm1_890" localSheetId="2">报告说明用表!$F$225</definedName>
    <definedName name="bgsm1_891" localSheetId="2">报告说明用表!$A$226</definedName>
    <definedName name="bgsm1_892" localSheetId="2">报告说明用表!$B$226</definedName>
    <definedName name="bgsm1_893" localSheetId="2">报告说明用表!$C$226</definedName>
    <definedName name="bgsm1_894" localSheetId="2">报告说明用表!$D$226</definedName>
    <definedName name="bgsm1_895" localSheetId="2">报告说明用表!$E$226</definedName>
    <definedName name="bgsm1_896" localSheetId="2">报告说明用表!$F$226</definedName>
    <definedName name="bgsm1_897" localSheetId="2">报告说明用表!$A$227</definedName>
    <definedName name="bgsm1_898" localSheetId="2">报告说明用表!$B$227</definedName>
    <definedName name="bgsm1_899" localSheetId="2">报告说明用表!$C$227</definedName>
    <definedName name="bgsm1_9" localSheetId="2">报告说明用表!$C$14</definedName>
    <definedName name="bgsm1_90" localSheetId="2">报告说明用表!$D$74</definedName>
    <definedName name="bgsm1_900" localSheetId="2">报告说明用表!$D$227</definedName>
    <definedName name="bgsm1_9000">报告说明用表!$B$336</definedName>
    <definedName name="bgsm1_9001">报告说明用表!$F$338</definedName>
    <definedName name="bgsm1_9002">报告说明用表!$B$341</definedName>
    <definedName name="bgsm1_9003">报告说明用表!$F$363</definedName>
    <definedName name="bgsm1_9004">报告说明用表!$B$231</definedName>
    <definedName name="bgsm1_9005">报告说明用表!$F$244</definedName>
    <definedName name="bgsm1_9006">报告说明用表!$D$369</definedName>
    <definedName name="bgsm1_9007">报告说明用表!$E$369</definedName>
    <definedName name="bgsm1_9008">报告说明用表!$D$370</definedName>
    <definedName name="bgsm1_9009">报告说明用表!$D$368</definedName>
    <definedName name="bgsm1_901" localSheetId="2">报告说明用表!$E$227</definedName>
    <definedName name="bgsm1_9010">报告说明用表!$C$372</definedName>
    <definedName name="bgsm1_9011">报告说明用表!$D$373</definedName>
    <definedName name="bgsm1_9012">报告说明用表!$C$287</definedName>
    <definedName name="bgsm1_902" localSheetId="2">报告说明用表!$F$227</definedName>
    <definedName name="bgsm1_91" localSheetId="2">报告说明用表!$E$74</definedName>
    <definedName name="bgsm1_9100">报告说明用表!$B$337</definedName>
    <definedName name="bgsm1_92" localSheetId="2">报告说明用表!$F$74</definedName>
    <definedName name="bgsm1_93" localSheetId="2">报告说明用表!$A$75</definedName>
    <definedName name="bgsm1_94" localSheetId="2">报告说明用表!$B$75</definedName>
    <definedName name="bgsm1_95" localSheetId="2">报告说明用表!$C$75</definedName>
    <definedName name="bgsm1_96" localSheetId="2">报告说明用表!$D$75</definedName>
    <definedName name="bgsm1_97" localSheetId="2">报告说明用表!$E$75</definedName>
    <definedName name="bgsm1_98" localSheetId="2">报告说明用表!$F$75</definedName>
    <definedName name="bgsm1_988" localSheetId="2">报告说明用表!$B$246</definedName>
    <definedName name="bgsm1_989" localSheetId="2">报告说明用表!$A$247</definedName>
    <definedName name="bgsm1_99" localSheetId="2">报告说明用表!$G$75</definedName>
    <definedName name="bgsm1_990" localSheetId="2">报告说明用表!$B$247</definedName>
    <definedName name="bgsm1_991" localSheetId="2">报告说明用表!$C$247</definedName>
    <definedName name="bgsm1_992" localSheetId="2">报告说明用表!$D$247</definedName>
    <definedName name="bgsm1_993" localSheetId="2">报告说明用表!$E$247</definedName>
    <definedName name="bgsm1_994" localSheetId="2">报告说明用表!$F$247</definedName>
    <definedName name="bgsm1_995" localSheetId="2">报告说明用表!$A$248</definedName>
    <definedName name="bgsm1_996" localSheetId="2">报告说明用表!$B$248</definedName>
    <definedName name="bgsm1_997" localSheetId="2">报告说明用表!$C$248</definedName>
    <definedName name="bgsm1_998" localSheetId="2">报告说明用表!$D$248</definedName>
    <definedName name="bgsm1_999" localSheetId="2">报告说明用表!$E$248</definedName>
    <definedName name="_xlnm.Print_Area" localSheetId="5">'1-汇总表'!$A$2:$F$36</definedName>
    <definedName name="_xlnm.Print_Area" localSheetId="6">'2-分类汇总'!$A$2:$F$73</definedName>
    <definedName name="_xlnm.Print_Area" localSheetId="36">'3-10合同资产'!$A$2:$M$28</definedName>
    <definedName name="_xlnm.Print_Area" localSheetId="37">'3-11持有待售资产'!$A$2:$M$29</definedName>
    <definedName name="_xlnm.Print_Area" localSheetId="9">'3-1-1现金'!$A$2:$L$24</definedName>
    <definedName name="_xlnm.Print_Area" localSheetId="38">'3-12一年到期非流动资产'!$A$2:$H$29</definedName>
    <definedName name="_xlnm.Print_Area" localSheetId="10">'3-1-2银行存款'!$A$2:$M$29</definedName>
    <definedName name="_xlnm.Print_Area" localSheetId="11">'3-1-3其他货币资金'!$A$2:$L$29</definedName>
    <definedName name="_xlnm.Print_Area" localSheetId="39">'3-13其他流动资产'!$A$2:$J$30</definedName>
    <definedName name="_xlnm.Print_Area" localSheetId="13">'3-2-1交易性-股票'!$A$2:$L$29</definedName>
    <definedName name="_xlnm.Print_Area" localSheetId="14">'3-2-2交易性-债券'!$A$2:$L$29</definedName>
    <definedName name="_xlnm.Print_Area" localSheetId="15">'3-2-3交易性-基金'!$A$2:$L$29</definedName>
    <definedName name="_xlnm.Print_Area" localSheetId="16">'3-2-4交易性-其他'!$A$2:$L$29</definedName>
    <definedName name="_xlnm.Print_Area" localSheetId="12">'3-2交易性金融资产汇总'!$A$2:$F$28</definedName>
    <definedName name="_xlnm.Print_Area" localSheetId="17">'3-3衍生金融资产'!$A$2:$L$29</definedName>
    <definedName name="_xlnm.Print_Area" localSheetId="18">'3-4应收票据'!$A$2:$L$29</definedName>
    <definedName name="_xlnm.Print_Area" localSheetId="19">'3-5应收账款'!$A$2:$P$30</definedName>
    <definedName name="_xlnm.Print_Area" localSheetId="20">'3-6应收款项融资'!$A$2:$M$31</definedName>
    <definedName name="_xlnm.Print_Area" localSheetId="21">'3-7预付款项'!$A$2:$P$30</definedName>
    <definedName name="_xlnm.Print_Area" localSheetId="22">'3-8其他应收款'!$A$2:$O$29</definedName>
    <definedName name="_xlnm.Print_Area" localSheetId="33">'3-9-10开发成本'!$A$2:$P$29</definedName>
    <definedName name="_xlnm.Print_Area" localSheetId="34">'3-9-11消耗性生物资产'!$A$2:$O$29</definedName>
    <definedName name="_xlnm.Print_Area" localSheetId="35">'3-9-12工程施工'!$A$2:$Q$27</definedName>
    <definedName name="_xlnm.Print_Area" localSheetId="24">'3-9-1材料采购（在途物资）'!$A$2:$N$29</definedName>
    <definedName name="_xlnm.Print_Area" localSheetId="25">'3-9-2原材料'!$A$2:$S$29</definedName>
    <definedName name="_xlnm.Print_Area" localSheetId="26">'3-9-3在库周转材料'!$A$2:$S$29</definedName>
    <definedName name="_xlnm.Print_Area" localSheetId="27">'3-9-4委托加工物资'!$A$2:$N$29</definedName>
    <definedName name="_xlnm.Print_Area" localSheetId="28">'3-9-5产成品（库存商品）'!$A$2:$V$29</definedName>
    <definedName name="_xlnm.Print_Area" localSheetId="29">'3-9-6在产品（自制半成品）'!$A$2:$T$29</definedName>
    <definedName name="_xlnm.Print_Area" localSheetId="30">'3-9-7发出商品'!$A$2:$P$29</definedName>
    <definedName name="_xlnm.Print_Area" localSheetId="31">'3-9-8在用周转材料'!$A$2:$O$29</definedName>
    <definedName name="_xlnm.Print_Area" localSheetId="32">'3-9-9开发产品'!$A$2:$O$29</definedName>
    <definedName name="_xlnm.Print_Area" localSheetId="23">'3-9存货汇总'!$A$2:$G$28</definedName>
    <definedName name="_xlnm.Print_Area" localSheetId="7">'3-流动汇总'!$A$2:$F$24</definedName>
    <definedName name="_xlnm.Print_Area" localSheetId="56">'4-10-1房屋建筑物'!$A$2:$AE$391</definedName>
    <definedName name="_xlnm.Print_Area" localSheetId="57">'4-10-2构筑物'!$A$2:$U$28</definedName>
    <definedName name="_xlnm.Print_Area" localSheetId="58">'4-10-3管道沟槽'!$A$2:$U$28</definedName>
    <definedName name="_xlnm.Print_Area" localSheetId="60">'4-10-5机器设备'!$A$2:$R$18</definedName>
    <definedName name="_xlnm.Print_Area" localSheetId="61">'4-10-6车辆'!$A$2:$AD$28</definedName>
    <definedName name="_xlnm.Print_Area" localSheetId="62">'4-10-7电子设备'!$A$2:$AE$31</definedName>
    <definedName name="_xlnm.Print_Area" localSheetId="63">'4-10-8土地'!$A$2:$T$28</definedName>
    <definedName name="_xlnm.Print_Area" localSheetId="64">'4-10-9船舶'!$A$2:$AS$28</definedName>
    <definedName name="_xlnm.Print_Area" localSheetId="55">'4-10固定资产汇总'!$A$2:$K$26</definedName>
    <definedName name="_xlnm.Print_Area" localSheetId="66">'4-11-1在建-土建'!$A$2:$T$28</definedName>
    <definedName name="_xlnm.Print_Area" localSheetId="67">'4-11-2在建-设备'!$A$2:$V$28</definedName>
    <definedName name="_xlnm.Print_Area" localSheetId="68">'4-11-3在建-待摊'!$A$2:$H$29</definedName>
    <definedName name="_xlnm.Print_Area" localSheetId="69">'4-11-4在建-物资'!$A$2:$M$28</definedName>
    <definedName name="_xlnm.Print_Area" localSheetId="65">'4-11在建工程汇总'!$A$2:$F$28</definedName>
    <definedName name="_xlnm.Print_Area" localSheetId="70">'4-12生产性生物资产'!$A$2:$O$28</definedName>
    <definedName name="_xlnm.Print_Area" localSheetId="71">'4-13油气资产'!$A$2:$P$28</definedName>
    <definedName name="_xlnm.Print_Area" localSheetId="72">'4-14使用权资产'!$A$2:$N$28</definedName>
    <definedName name="_xlnm.Print_Area" localSheetId="74">'4-15-1无形-土地'!$A$2:$U$34</definedName>
    <definedName name="_xlnm.Print_Area" localSheetId="75">'4-15-2无形-矿业权'!$A$2:$R$32</definedName>
    <definedName name="_xlnm.Print_Area" localSheetId="76">'4-15-3无形-其他'!$A$2:$O$29</definedName>
    <definedName name="_xlnm.Print_Area" localSheetId="73">'4-15无形资产汇总'!$A$2:$G$28</definedName>
    <definedName name="_xlnm.Print_Area" localSheetId="77">'4-16开发支出'!$A$2:$K$29</definedName>
    <definedName name="_xlnm.Print_Area" localSheetId="78">'4-17商誉'!$A$2:$H$29</definedName>
    <definedName name="_xlnm.Print_Area" localSheetId="79">'4-18长期待摊费用'!$A$2:$K$29</definedName>
    <definedName name="_xlnm.Print_Area" localSheetId="80">'4-19递延所得税资产'!$A$2:$H$29</definedName>
    <definedName name="_xlnm.Print_Area" localSheetId="81">'4-20其他非流动资产'!$A$2:$H$29</definedName>
    <definedName name="_xlnm.Print_Area" localSheetId="46">'4-3债权投资'!$A$2:$L$28</definedName>
    <definedName name="_xlnm.Print_Area" localSheetId="47">'4-4其他债权投资'!$A$2:$K$29</definedName>
    <definedName name="_xlnm.Print_Area" localSheetId="48">'4-5长期应收'!$A$2:$N$28</definedName>
    <definedName name="_xlnm.Print_Area" localSheetId="49">'4-6长期股权投资'!$A$1:$N$28</definedName>
    <definedName name="_xlnm.Print_Area" localSheetId="50">'4-7其他权益工具投资'!$A$2:$N$28</definedName>
    <definedName name="_xlnm.Print_Area" localSheetId="51">'4-8其他非流动金融资产'!$A$2:$N$28</definedName>
    <definedName name="_xlnm.Print_Area" localSheetId="53">'4-9-1投资性房地产'!$A$2:$AE$29</definedName>
    <definedName name="_xlnm.Print_Area" localSheetId="54">'4-9-2投资性土地'!$A$2:$W$29</definedName>
    <definedName name="_xlnm.Print_Area" localSheetId="52">'4-9投资性房地产汇总'!$A$2:$G$28</definedName>
    <definedName name="_xlnm.Print_Area" localSheetId="40">'4-非流动资产汇总'!$A$2:$F$40</definedName>
    <definedName name="_xlnm.Print_Area" localSheetId="92">'5-10其他应付款'!$A$2:$L$29</definedName>
    <definedName name="_xlnm.Print_Area" localSheetId="93">'5-11持有待售负债'!$A$2:$I$29</definedName>
    <definedName name="_xlnm.Print_Area" localSheetId="94">'5-12一年内到期非流动负债'!$A$2:$M$29</definedName>
    <definedName name="_xlnm.Print_Area" localSheetId="95">'5-13其他流动负债'!$A$2:$G$29</definedName>
    <definedName name="_xlnm.Print_Area" localSheetId="83">'5-1短期借款'!$A$2:$O$29</definedName>
    <definedName name="_xlnm.Print_Area" localSheetId="84">'5-2交易性金融负债'!$A$2:$H$29</definedName>
    <definedName name="_xlnm.Print_Area" localSheetId="85">'5-3衍生金融负债'!$A$2:$P$29</definedName>
    <definedName name="_xlnm.Print_Area" localSheetId="86">'5-4应付票据'!$A$2:$H$29</definedName>
    <definedName name="_xlnm.Print_Area" localSheetId="87">'5-5应付账款'!$A$2:$L$29</definedName>
    <definedName name="_xlnm.Print_Area" localSheetId="88">'5-6预收款项'!$A$2:$L$29</definedName>
    <definedName name="_xlnm.Print_Area" localSheetId="89">'5-7合同负债'!$A$2:$J$29</definedName>
    <definedName name="_xlnm.Print_Area" localSheetId="90">'5-8应付职工薪酬'!$A$2:$F$29</definedName>
    <definedName name="_xlnm.Print_Area" localSheetId="91">'5-9应交税费'!$A$2:$H$29</definedName>
    <definedName name="_xlnm.Print_Area" localSheetId="82">'5-流动负债汇总'!$A$2:$F$30</definedName>
    <definedName name="_xlnm.Print_Area" localSheetId="97">'6-1长期借款'!$A$2:$O$29</definedName>
    <definedName name="_xlnm.Print_Area" localSheetId="98">'6-2应付债券'!$A$2:$I$29</definedName>
    <definedName name="_xlnm.Print_Area" localSheetId="99">'6-3租赁负债'!$A$2:$J$29</definedName>
    <definedName name="_xlnm.Print_Area" localSheetId="100">'6-4长期应付款'!$A$2:$L$29</definedName>
    <definedName name="_xlnm.Print_Area" localSheetId="101">'6-5预计负债'!$A$2:$I$29</definedName>
    <definedName name="_xlnm.Print_Area" localSheetId="102">'6-6递延收益'!$A$2:$K$29</definedName>
    <definedName name="_xlnm.Print_Area" localSheetId="103">'6-7递延所得税负债'!$A$2:$F$29</definedName>
    <definedName name="_xlnm.Print_Area" localSheetId="104">'6-8其他非流动负债'!$A$2:$H$29</definedName>
    <definedName name="_xlnm.Print_Area" localSheetId="96">'6-非流动负债汇总'!$A$2:$F$28</definedName>
    <definedName name="_xlnm.Print_Area" localSheetId="8">'表3-1货币汇总表'!$A$2:$G$28</definedName>
    <definedName name="_xlnm.Print_Area" localSheetId="0">基本信息输入表!$A$4:$R$110</definedName>
    <definedName name="_xlnm.Print_Area" localSheetId="4">资产负债表!$A$2:$L$44</definedName>
    <definedName name="_xlnm.Print_Titles" localSheetId="5">'1-汇总表'!$2:$6</definedName>
    <definedName name="_xlnm.Print_Titles" localSheetId="6">'2-分类汇总'!$2:$6</definedName>
    <definedName name="_xlnm.Print_Titles" localSheetId="36">'3-10合同资产'!$2:$6</definedName>
    <definedName name="_xlnm.Print_Titles" localSheetId="37">'3-11持有待售资产'!$2:$6</definedName>
    <definedName name="_xlnm.Print_Titles" localSheetId="9">'3-1-1现金'!$2:$6</definedName>
    <definedName name="_xlnm.Print_Titles" localSheetId="38">'3-12一年到期非流动资产'!$2:$6</definedName>
    <definedName name="_xlnm.Print_Titles" localSheetId="10">'3-1-2银行存款'!$2:$6</definedName>
    <definedName name="_xlnm.Print_Titles" localSheetId="11">'3-1-3其他货币资金'!$2:$6</definedName>
    <definedName name="_xlnm.Print_Titles" localSheetId="39">'3-13其他流动资产'!$2:$6</definedName>
    <definedName name="_xlnm.Print_Titles" localSheetId="13">'3-2-1交易性-股票'!$2:$6</definedName>
    <definedName name="_xlnm.Print_Titles" localSheetId="14">'3-2-2交易性-债券'!$2:$6</definedName>
    <definedName name="_xlnm.Print_Titles" localSheetId="15">'3-2-3交易性-基金'!$2:$6</definedName>
    <definedName name="_xlnm.Print_Titles" localSheetId="17">'3-3衍生金融资产'!$2:$7</definedName>
    <definedName name="_xlnm.Print_Titles" localSheetId="18">'3-4应收票据'!$2:$6</definedName>
    <definedName name="_xlnm.Print_Titles" localSheetId="19">'3-5应收账款'!$2:$6</definedName>
    <definedName name="_xlnm.Print_Titles" localSheetId="20">'3-6应收款项融资'!$2:$6</definedName>
    <definedName name="_xlnm.Print_Titles" localSheetId="21">'3-7预付款项'!$2:$6</definedName>
    <definedName name="_xlnm.Print_Titles" localSheetId="22">'3-8其他应收款'!$2:$6</definedName>
    <definedName name="_xlnm.Print_Titles" localSheetId="33">'3-9-10开发成本'!$2:$6</definedName>
    <definedName name="_xlnm.Print_Titles" localSheetId="34">'3-9-11消耗性生物资产'!$2:$6</definedName>
    <definedName name="_xlnm.Print_Titles" localSheetId="35">'3-9-12工程施工'!$A:$B,'3-9-12工程施工'!$2:$6</definedName>
    <definedName name="_xlnm.Print_Titles" localSheetId="24">'3-9-1材料采购（在途物资）'!$2:$6</definedName>
    <definedName name="_xlnm.Print_Titles" localSheetId="25">'3-9-2原材料'!$2:$6</definedName>
    <definedName name="_xlnm.Print_Titles" localSheetId="26">'3-9-3在库周转材料'!$2:$6</definedName>
    <definedName name="_xlnm.Print_Titles" localSheetId="27">'3-9-4委托加工物资'!$2:$6</definedName>
    <definedName name="_xlnm.Print_Titles" localSheetId="28">'3-9-5产成品（库存商品）'!$2:$6</definedName>
    <definedName name="_xlnm.Print_Titles" localSheetId="29">'3-9-6在产品（自制半成品）'!$2:$6</definedName>
    <definedName name="_xlnm.Print_Titles" localSheetId="30">'3-9-7发出商品'!$2:$6</definedName>
    <definedName name="_xlnm.Print_Titles" localSheetId="31">'3-9-8在用周转材料'!$2:$6</definedName>
    <definedName name="_xlnm.Print_Titles" localSheetId="32">'3-9-9开发产品'!$2:$6</definedName>
    <definedName name="_xlnm.Print_Titles" localSheetId="23">'3-9存货汇总'!$2:$6</definedName>
    <definedName name="_xlnm.Print_Titles" localSheetId="56">'4-10-1房屋建筑物'!$2:$6</definedName>
    <definedName name="_xlnm.Print_Titles" localSheetId="57">'4-10-2构筑物'!$2:$6</definedName>
    <definedName name="_xlnm.Print_Titles" localSheetId="58">'4-10-3管道沟槽'!$2:$6</definedName>
    <definedName name="_xlnm.Print_Titles" localSheetId="59">'4-10-4井巷工程'!$2:$6</definedName>
    <definedName name="_xlnm.Print_Titles" localSheetId="60">'4-10-5机器设备'!$2:$6</definedName>
    <definedName name="_xlnm.Print_Titles" localSheetId="61">'4-10-6车辆'!$2:$6</definedName>
    <definedName name="_xlnm.Print_Titles" localSheetId="62">'4-10-7电子设备'!$2:$6</definedName>
    <definedName name="_xlnm.Print_Titles" localSheetId="63">'4-10-8土地'!$2:$6</definedName>
    <definedName name="_xlnm.Print_Titles" localSheetId="64">'4-10-9船舶'!$2:$6</definedName>
    <definedName name="_xlnm.Print_Titles" localSheetId="55">'4-10固定资产汇总'!$2:$7</definedName>
    <definedName name="_xlnm.Print_Titles" localSheetId="66">'4-11-1在建-土建'!$2:$6</definedName>
    <definedName name="_xlnm.Print_Titles" localSheetId="67">'4-11-2在建-设备'!$2:$6</definedName>
    <definedName name="_xlnm.Print_Titles" localSheetId="68">'4-11-3在建-待摊'!$2:$6</definedName>
    <definedName name="_xlnm.Print_Titles" localSheetId="69">'4-11-4在建-物资'!$2:$6</definedName>
    <definedName name="_xlnm.Print_Titles" localSheetId="42">'4-1-1可供出售_股票投资'!$1:$6</definedName>
    <definedName name="_xlnm.Print_Titles" localSheetId="65">'4-11在建工程汇总'!$2:$6</definedName>
    <definedName name="_xlnm.Print_Titles" localSheetId="43">'4-1-2可供出售_债券投资'!$1:$6</definedName>
    <definedName name="_xlnm.Print_Titles" localSheetId="70">'4-12生产性生物资产'!$2:$6</definedName>
    <definedName name="_xlnm.Print_Titles" localSheetId="44">'4-1-3可供出售_其他投资'!$1:$6</definedName>
    <definedName name="_xlnm.Print_Titles" localSheetId="71">'4-13油气资产'!$2:$6</definedName>
    <definedName name="_xlnm.Print_Titles" localSheetId="72">'4-14使用权资产'!$2:$6</definedName>
    <definedName name="_xlnm.Print_Titles" localSheetId="74">'4-15-1无形-土地'!$2:$6</definedName>
    <definedName name="_xlnm.Print_Titles" localSheetId="75">'4-15-2无形-矿业权'!$2:$6</definedName>
    <definedName name="_xlnm.Print_Titles" localSheetId="76">'4-15-3无形-其他'!$2:$6</definedName>
    <definedName name="_xlnm.Print_Titles" localSheetId="73">'4-15无形资产汇总'!$2:$6</definedName>
    <definedName name="_xlnm.Print_Titles" localSheetId="77">'4-16开发支出'!$2:$6</definedName>
    <definedName name="_xlnm.Print_Titles" localSheetId="78">'4-17商誉'!$2:$6</definedName>
    <definedName name="_xlnm.Print_Titles" localSheetId="79">'4-18长期待摊费用'!$2:$6</definedName>
    <definedName name="_xlnm.Print_Titles" localSheetId="80">'4-19递延所得税资产'!$2:$6</definedName>
    <definedName name="_xlnm.Print_Titles" localSheetId="81">'4-20其他非流动资产'!$2:$6</definedName>
    <definedName name="_xlnm.Print_Titles" localSheetId="46">'4-3债权投资'!$2:$6</definedName>
    <definedName name="_xlnm.Print_Titles" localSheetId="47">'4-4其他债权投资'!$2:$6</definedName>
    <definedName name="_xlnm.Print_Titles" localSheetId="48">'4-5长期应收'!$2:$6</definedName>
    <definedName name="_xlnm.Print_Titles" localSheetId="49">'4-6长期股权投资'!$2:$6</definedName>
    <definedName name="_xlnm.Print_Titles" localSheetId="50">'4-7其他权益工具投资'!$2:$6</definedName>
    <definedName name="_xlnm.Print_Titles" localSheetId="51">'4-8其他非流动金融资产'!$2:$6</definedName>
    <definedName name="_xlnm.Print_Titles" localSheetId="53">'4-9-1投资性房地产'!$2:$6</definedName>
    <definedName name="_xlnm.Print_Titles" localSheetId="54">'4-9-2投资性土地'!$2:$6</definedName>
    <definedName name="_xlnm.Print_Titles" localSheetId="52">'4-9投资性房地产汇总'!$2:$6</definedName>
    <definedName name="_xlnm.Print_Titles" localSheetId="40">'4-非流动资产汇总'!$2:$6</definedName>
    <definedName name="_xlnm.Print_Titles" localSheetId="92">'5-10其他应付款'!$2:$6</definedName>
    <definedName name="_xlnm.Print_Titles" localSheetId="93">'5-11持有待售负债'!$2:$6</definedName>
    <definedName name="_xlnm.Print_Titles" localSheetId="94">'5-12一年内到期非流动负债'!$2:$6</definedName>
    <definedName name="_xlnm.Print_Titles" localSheetId="95">'5-13其他流动负债'!$2:$6</definedName>
    <definedName name="_xlnm.Print_Titles" localSheetId="83">'5-1短期借款'!$2:$6</definedName>
    <definedName name="_xlnm.Print_Titles" localSheetId="84">'5-2交易性金融负债'!$2:$6</definedName>
    <definedName name="_xlnm.Print_Titles" localSheetId="85">'5-3衍生金融负债'!$2:$6</definedName>
    <definedName name="_xlnm.Print_Titles" localSheetId="86">'5-4应付票据'!$2:$6</definedName>
    <definedName name="_xlnm.Print_Titles" localSheetId="87">'5-5应付账款'!$2:$6</definedName>
    <definedName name="_xlnm.Print_Titles" localSheetId="88">'5-6预收款项'!$2:$6</definedName>
    <definedName name="_xlnm.Print_Titles" localSheetId="89">'5-7合同负债'!$2:$6</definedName>
    <definedName name="_xlnm.Print_Titles" localSheetId="90">'5-8应付职工薪酬'!$2:$6</definedName>
    <definedName name="_xlnm.Print_Titles" localSheetId="91">'5-9应交税费'!$2:$6</definedName>
    <definedName name="_xlnm.Print_Titles" localSheetId="82">'5-流动负债汇总'!$2:$6</definedName>
    <definedName name="_xlnm.Print_Titles" localSheetId="97">'6-1长期借款'!$2:$6</definedName>
    <definedName name="_xlnm.Print_Titles" localSheetId="98">'6-2应付债券'!$2:$6</definedName>
    <definedName name="_xlnm.Print_Titles" localSheetId="99">'6-3租赁负债'!$2:$6</definedName>
    <definedName name="_xlnm.Print_Titles" localSheetId="100">'6-4长期应付款'!$2:$6</definedName>
    <definedName name="_xlnm.Print_Titles" localSheetId="101">'6-5预计负债'!$2:$6</definedName>
    <definedName name="_xlnm.Print_Titles" localSheetId="102">'6-6递延收益'!$2:$6</definedName>
    <definedName name="_xlnm.Print_Titles" localSheetId="103">'6-7递延所得税负债'!$2:$6</definedName>
    <definedName name="_xlnm.Print_Titles" localSheetId="104">'6-8其他非流动负债'!$2:$6</definedName>
    <definedName name="_xlnm.Print_Titles" localSheetId="96">'6-非流动负债汇总'!$2:$6</definedName>
    <definedName name="_xlnm.Print_Titles" localSheetId="3">索引目录!$1:$1</definedName>
    <definedName name="sheet1_1" localSheetId="0">基本信息输入表!$M$6</definedName>
    <definedName name="sheet1_10" localSheetId="0">基本信息输入表!$O$14</definedName>
    <definedName name="sheet1_100" localSheetId="0">基本信息输入表!$M$50</definedName>
    <definedName name="sheet1_101" localSheetId="0">基本信息输入表!$Q$50</definedName>
    <definedName name="sheet1_102" localSheetId="0">基本信息输入表!$O$50</definedName>
    <definedName name="sheet1_103" localSheetId="0">基本信息输入表!$M$51</definedName>
    <definedName name="sheet1_104" localSheetId="0">基本信息输入表!$Q$51</definedName>
    <definedName name="sheet1_105" localSheetId="0">基本信息输入表!$O$51</definedName>
    <definedName name="sheet1_106" localSheetId="0">基本信息输入表!$M$53</definedName>
    <definedName name="sheet1_107" localSheetId="0">基本信息输入表!$Q$53</definedName>
    <definedName name="sheet1_108" localSheetId="0">基本信息输入表!$O$53</definedName>
    <definedName name="sheet1_109" localSheetId="0">基本信息输入表!$M$54</definedName>
    <definedName name="sheet1_11" localSheetId="0">基本信息输入表!$M$15</definedName>
    <definedName name="sheet1_110" localSheetId="0">基本信息输入表!$Q$54</definedName>
    <definedName name="sheet1_111" localSheetId="0">基本信息输入表!$O$54</definedName>
    <definedName name="sheet1_112" localSheetId="0">基本信息输入表!$M$55</definedName>
    <definedName name="sheet1_113" localSheetId="0">基本信息输入表!$Q$55</definedName>
    <definedName name="sheet1_114" localSheetId="0">基本信息输入表!$O$55</definedName>
    <definedName name="sheet1_115" localSheetId="0">基本信息输入表!$Q$56</definedName>
    <definedName name="sheet1_116" localSheetId="0">基本信息输入表!$M$57</definedName>
    <definedName name="sheet1_117" localSheetId="0">基本信息输入表!$Q$57</definedName>
    <definedName name="sheet1_118" localSheetId="0">基本信息输入表!$O$57</definedName>
    <definedName name="sheet1_119" localSheetId="0">基本信息输入表!$M$58</definedName>
    <definedName name="sheet1_12" localSheetId="0">基本信息输入表!$Q$15</definedName>
    <definedName name="sheet1_120" localSheetId="0">基本信息输入表!$Q$58</definedName>
    <definedName name="sheet1_121" localSheetId="0">基本信息输入表!$O$58</definedName>
    <definedName name="sheet1_122" localSheetId="0">基本信息输入表!$Q$59</definedName>
    <definedName name="sheet1_123" localSheetId="0">基本信息输入表!$M$60</definedName>
    <definedName name="sheet1_124" localSheetId="0">基本信息输入表!$Q$60</definedName>
    <definedName name="sheet1_125" localSheetId="0">基本信息输入表!$O$60</definedName>
    <definedName name="sheet1_126" localSheetId="0">基本信息输入表!$M$61</definedName>
    <definedName name="sheet1_127" localSheetId="0">基本信息输入表!$Q$61</definedName>
    <definedName name="sheet1_128" localSheetId="0">基本信息输入表!$O$61</definedName>
    <definedName name="sheet1_129" localSheetId="0">基本信息输入表!$M$62</definedName>
    <definedName name="sheet1_13" localSheetId="0">基本信息输入表!$O$15</definedName>
    <definedName name="sheet1_130" localSheetId="0">基本信息输入表!$Q$62</definedName>
    <definedName name="sheet1_131" localSheetId="0">基本信息输入表!$O$62</definedName>
    <definedName name="sheet1_132" localSheetId="0">基本信息输入表!$M$63</definedName>
    <definedName name="sheet1_133" localSheetId="0">基本信息输入表!$Q$63</definedName>
    <definedName name="sheet1_134" localSheetId="0">基本信息输入表!$O$63</definedName>
    <definedName name="sheet1_135" localSheetId="0">基本信息输入表!$M$64</definedName>
    <definedName name="sheet1_136" localSheetId="0">基本信息输入表!$Q$64</definedName>
    <definedName name="sheet1_137" localSheetId="0">基本信息输入表!$O$64</definedName>
    <definedName name="sheet1_138" localSheetId="0">基本信息输入表!$M$65</definedName>
    <definedName name="sheet1_139" localSheetId="0">基本信息输入表!$Q$65</definedName>
    <definedName name="sheet1_14" localSheetId="0">基本信息输入表!$M$16</definedName>
    <definedName name="sheet1_140" localSheetId="0">基本信息输入表!$O$65</definedName>
    <definedName name="sheet1_141" localSheetId="0">基本信息输入表!$M$66</definedName>
    <definedName name="sheet1_142" localSheetId="0">基本信息输入表!$Q$66</definedName>
    <definedName name="sheet1_143" localSheetId="0">基本信息输入表!$O$66</definedName>
    <definedName name="sheet1_144" localSheetId="0">基本信息输入表!$M$67</definedName>
    <definedName name="sheet1_145" localSheetId="0">基本信息输入表!$Q$67</definedName>
    <definedName name="sheet1_146" localSheetId="0">基本信息输入表!$O$67</definedName>
    <definedName name="sheet1_147" localSheetId="0">基本信息输入表!$M$68</definedName>
    <definedName name="sheet1_148" localSheetId="0">基本信息输入表!$Q$68</definedName>
    <definedName name="sheet1_149" localSheetId="0">基本信息输入表!$O$68</definedName>
    <definedName name="sheet1_15" localSheetId="0">基本信息输入表!$Q$16</definedName>
    <definedName name="sheet1_150" localSheetId="0">基本信息输入表!$Q$73</definedName>
    <definedName name="sheet1_151" localSheetId="0">基本信息输入表!$M$69</definedName>
    <definedName name="sheet1_152" localSheetId="0">基本信息输入表!$Q$69</definedName>
    <definedName name="sheet1_153" localSheetId="0">基本信息输入表!$O$69</definedName>
    <definedName name="sheet1_154" localSheetId="0">基本信息输入表!$M$70</definedName>
    <definedName name="sheet1_155" localSheetId="0">基本信息输入表!$Q$70</definedName>
    <definedName name="sheet1_156" localSheetId="0">基本信息输入表!$O$70</definedName>
    <definedName name="sheet1_157" localSheetId="0">基本信息输入表!$M$71</definedName>
    <definedName name="sheet1_158" localSheetId="0">基本信息输入表!$Q$71</definedName>
    <definedName name="sheet1_159" localSheetId="0">基本信息输入表!$O$71</definedName>
    <definedName name="sheet1_16" localSheetId="0">基本信息输入表!$O$16</definedName>
    <definedName name="sheet1_160" localSheetId="0">基本信息输入表!$M$72</definedName>
    <definedName name="sheet1_161" localSheetId="0">基本信息输入表!$Q$72</definedName>
    <definedName name="sheet1_162" localSheetId="0">基本信息输入表!$O$72</definedName>
    <definedName name="sheet1_163" localSheetId="0">基本信息输入表!$M$74</definedName>
    <definedName name="sheet1_164" localSheetId="0">基本信息输入表!$Q$74</definedName>
    <definedName name="sheet1_165" localSheetId="0">基本信息输入表!$O$74</definedName>
    <definedName name="sheet1_166" localSheetId="0">基本信息输入表!$M$75</definedName>
    <definedName name="sheet1_167" localSheetId="0">基本信息输入表!$Q$75</definedName>
    <definedName name="sheet1_168" localSheetId="0">基本信息输入表!$O$75</definedName>
    <definedName name="sheet1_169" localSheetId="0">基本信息输入表!$M$76</definedName>
    <definedName name="sheet1_17" localSheetId="0">基本信息输入表!$Q$17</definedName>
    <definedName name="sheet1_170" localSheetId="0">基本信息输入表!$Q$76</definedName>
    <definedName name="sheet1_171" localSheetId="0">基本信息输入表!$O$76</definedName>
    <definedName name="sheet1_172" localSheetId="0">基本信息输入表!$Q$77</definedName>
    <definedName name="sheet1_173" localSheetId="0">基本信息输入表!$M$78</definedName>
    <definedName name="sheet1_174" localSheetId="0">基本信息输入表!$Q$78</definedName>
    <definedName name="sheet1_175" localSheetId="0">基本信息输入表!$O$78</definedName>
    <definedName name="sheet1_176" localSheetId="0">基本信息输入表!$M$79</definedName>
    <definedName name="sheet1_177" localSheetId="0">基本信息输入表!$Q$79</definedName>
    <definedName name="sheet1_178" localSheetId="0">基本信息输入表!$O$79</definedName>
    <definedName name="sheet1_179" localSheetId="0">基本信息输入表!$M$80</definedName>
    <definedName name="sheet1_18" localSheetId="0">基本信息输入表!$M$18</definedName>
    <definedName name="sheet1_180" localSheetId="0">基本信息输入表!$Q$80</definedName>
    <definedName name="sheet1_181" localSheetId="0">基本信息输入表!$O$80</definedName>
    <definedName name="sheet1_182" localSheetId="0">基本信息输入表!$M$81</definedName>
    <definedName name="sheet1_183" localSheetId="0">基本信息输入表!$Q$81</definedName>
    <definedName name="sheet1_184" localSheetId="0">基本信息输入表!$O$81</definedName>
    <definedName name="sheet1_185" localSheetId="0">基本信息输入表!$M$82</definedName>
    <definedName name="sheet1_186" localSheetId="0">基本信息输入表!$Q$82</definedName>
    <definedName name="sheet1_187" localSheetId="0">基本信息输入表!$O$82</definedName>
    <definedName name="sheet1_188" localSheetId="0">基本信息输入表!$M$83</definedName>
    <definedName name="sheet1_189" localSheetId="0">基本信息输入表!$Q$83</definedName>
    <definedName name="sheet1_19" localSheetId="0">基本信息输入表!$Q$18</definedName>
    <definedName name="sheet1_190" localSheetId="0">基本信息输入表!$O$83</definedName>
    <definedName name="sheet1_191" localSheetId="0">基本信息输入表!$M$86</definedName>
    <definedName name="sheet1_192" localSheetId="0">基本信息输入表!$Q$86</definedName>
    <definedName name="sheet1_193" localSheetId="0">基本信息输入表!$O$86</definedName>
    <definedName name="sheet1_194" localSheetId="0">基本信息输入表!$M$87</definedName>
    <definedName name="sheet1_195" localSheetId="0">基本信息输入表!$Q$87</definedName>
    <definedName name="sheet1_196" localSheetId="0">基本信息输入表!$O$87</definedName>
    <definedName name="sheet1_197" localSheetId="0">基本信息输入表!$Q$88</definedName>
    <definedName name="sheet1_198" localSheetId="0">基本信息输入表!$M$89</definedName>
    <definedName name="sheet1_199" localSheetId="0">基本信息输入表!$Q$89</definedName>
    <definedName name="sheet1_2" localSheetId="0">基本信息输入表!$M$7</definedName>
    <definedName name="sheet1_20" localSheetId="0">基本信息输入表!$O$18</definedName>
    <definedName name="sheet1_200" localSheetId="0">基本信息输入表!$O$89</definedName>
    <definedName name="sheet1_201" localSheetId="0">基本信息输入表!$M$90</definedName>
    <definedName name="sheet1_202" localSheetId="0">基本信息输入表!$Q$90</definedName>
    <definedName name="sheet1_203" localSheetId="0">基本信息输入表!$O$90</definedName>
    <definedName name="sheet1_204" localSheetId="0">基本信息输入表!$M$91</definedName>
    <definedName name="sheet1_205" localSheetId="0">基本信息输入表!$Q$91</definedName>
    <definedName name="sheet1_206" localSheetId="0">基本信息输入表!$O$91</definedName>
    <definedName name="sheet1_207" localSheetId="0">基本信息输入表!$M$92</definedName>
    <definedName name="sheet1_208" localSheetId="0">基本信息输入表!$Q$92</definedName>
    <definedName name="sheet1_209" localSheetId="0">基本信息输入表!$O$92</definedName>
    <definedName name="sheet1_21" localSheetId="0">基本信息输入表!$M$19</definedName>
    <definedName name="sheet1_210" localSheetId="0">基本信息输入表!$M$93</definedName>
    <definedName name="sheet1_211" localSheetId="0">基本信息输入表!$Q$93</definedName>
    <definedName name="sheet1_212" localSheetId="0">基本信息输入表!$O$93</definedName>
    <definedName name="sheet1_213" localSheetId="0">基本信息输入表!$M$94</definedName>
    <definedName name="sheet1_214" localSheetId="0">基本信息输入表!$Q$94</definedName>
    <definedName name="sheet1_215" localSheetId="0">基本信息输入表!$O$94</definedName>
    <definedName name="sheet1_216" localSheetId="0">基本信息输入表!$M$95</definedName>
    <definedName name="sheet1_217" localSheetId="0">基本信息输入表!$Q$95</definedName>
    <definedName name="sheet1_218" localSheetId="0">基本信息输入表!$O$95</definedName>
    <definedName name="sheet1_219" localSheetId="0">基本信息输入表!$M$96</definedName>
    <definedName name="sheet1_22" localSheetId="0">基本信息输入表!$Q$19</definedName>
    <definedName name="sheet1_220" localSheetId="0">基本信息输入表!$Q$96</definedName>
    <definedName name="sheet1_221" localSheetId="0">基本信息输入表!$O$96</definedName>
    <definedName name="sheet1_222" localSheetId="0">基本信息输入表!$M$97</definedName>
    <definedName name="sheet1_223" localSheetId="0">基本信息输入表!$Q$97</definedName>
    <definedName name="sheet1_224" localSheetId="0">基本信息输入表!$O$97</definedName>
    <definedName name="sheet1_225" localSheetId="0">基本信息输入表!$M$98</definedName>
    <definedName name="sheet1_226" localSheetId="0">基本信息输入表!$Q$98</definedName>
    <definedName name="sheet1_227" localSheetId="0">基本信息输入表!$O$98</definedName>
    <definedName name="sheet1_228" localSheetId="0">基本信息输入表!$M$99</definedName>
    <definedName name="sheet1_229" localSheetId="0">基本信息输入表!$Q$99</definedName>
    <definedName name="sheet1_23" localSheetId="0">基本信息输入表!$O$19</definedName>
    <definedName name="sheet1_230" localSheetId="0">基本信息输入表!$O$99</definedName>
    <definedName name="sheet1_231" localSheetId="0">基本信息输入表!$M$100</definedName>
    <definedName name="sheet1_232" localSheetId="0">基本信息输入表!$Q$100</definedName>
    <definedName name="sheet1_233" localSheetId="0">基本信息输入表!$O$100</definedName>
    <definedName name="sheet1_234" localSheetId="0">基本信息输入表!$M$101</definedName>
    <definedName name="sheet1_235" localSheetId="0">基本信息输入表!$Q$101</definedName>
    <definedName name="sheet1_236" localSheetId="0">基本信息输入表!$O$101</definedName>
    <definedName name="sheet1_237" localSheetId="0">基本信息输入表!$Q$102</definedName>
    <definedName name="sheet1_238" localSheetId="0">基本信息输入表!$M$103</definedName>
    <definedName name="sheet1_239" localSheetId="0">基本信息输入表!$Q$103</definedName>
    <definedName name="sheet1_24" localSheetId="0">基本信息输入表!$M$20</definedName>
    <definedName name="sheet1_240" localSheetId="0">基本信息输入表!$O$103</definedName>
    <definedName name="sheet1_241" localSheetId="0">基本信息输入表!$M$104</definedName>
    <definedName name="sheet1_242" localSheetId="0">基本信息输入表!$Q$104</definedName>
    <definedName name="sheet1_243" localSheetId="0">基本信息输入表!$O$104</definedName>
    <definedName name="sheet1_244" localSheetId="0">基本信息输入表!$M$105</definedName>
    <definedName name="sheet1_245" localSheetId="0">基本信息输入表!$Q$105</definedName>
    <definedName name="sheet1_246" localSheetId="0">基本信息输入表!$O$105</definedName>
    <definedName name="sheet1_247" localSheetId="0">基本信息输入表!$M$106</definedName>
    <definedName name="sheet1_248" localSheetId="0">基本信息输入表!$Q$106</definedName>
    <definedName name="sheet1_249" localSheetId="0">基本信息输入表!$O$106</definedName>
    <definedName name="sheet1_25" localSheetId="0">基本信息输入表!$Q$20</definedName>
    <definedName name="sheet1_250" localSheetId="0">基本信息输入表!$M$107</definedName>
    <definedName name="sheet1_251" localSheetId="0">基本信息输入表!$Q$107</definedName>
    <definedName name="sheet1_252" localSheetId="0">基本信息输入表!$O$107</definedName>
    <definedName name="sheet1_253" localSheetId="0">基本信息输入表!$M$108</definedName>
    <definedName name="sheet1_254" localSheetId="0">基本信息输入表!$Q$108</definedName>
    <definedName name="sheet1_255" localSheetId="0">基本信息输入表!$O$108</definedName>
    <definedName name="sheet1_256" localSheetId="0">基本信息输入表!$M$109</definedName>
    <definedName name="sheet1_257" localSheetId="0">基本信息输入表!$Q$109</definedName>
    <definedName name="sheet1_258" localSheetId="0">基本信息输入表!$O$109</definedName>
    <definedName name="sheet1_259" localSheetId="0">基本信息输入表!$M$110</definedName>
    <definedName name="sheet1_26" localSheetId="0">基本信息输入表!$O$20</definedName>
    <definedName name="sheet1_260" localSheetId="0">基本信息输入表!$Q$110</definedName>
    <definedName name="sheet1_261" localSheetId="0">基本信息输入表!$O$110</definedName>
    <definedName name="sheet1_27" localSheetId="0">基本信息输入表!$M$21</definedName>
    <definedName name="sheet1_28" localSheetId="0">基本信息输入表!$Q$21</definedName>
    <definedName name="sheet1_29" localSheetId="0">基本信息输入表!$O$21</definedName>
    <definedName name="sheet1_3" localSheetId="0">基本信息输入表!$M$9</definedName>
    <definedName name="sheet1_30" localSheetId="0">基本信息输入表!$M$22</definedName>
    <definedName name="sheet1_31" localSheetId="0">基本信息输入表!$Q$22</definedName>
    <definedName name="sheet1_32" localSheetId="0">基本信息输入表!$O$22</definedName>
    <definedName name="sheet1_33" localSheetId="0">基本信息输入表!$M$23</definedName>
    <definedName name="sheet1_34" localSheetId="0">基本信息输入表!$Q$23</definedName>
    <definedName name="sheet1_35" localSheetId="0">基本信息输入表!$O$23</definedName>
    <definedName name="sheet1_36" localSheetId="0">基本信息输入表!$M$24</definedName>
    <definedName name="sheet1_37" localSheetId="0">基本信息输入表!$Q$24</definedName>
    <definedName name="sheet1_38" localSheetId="0">基本信息输入表!$O$24</definedName>
    <definedName name="sheet1_39" localSheetId="0">基本信息输入表!$M$25</definedName>
    <definedName name="sheet1_4" localSheetId="0">基本信息输入表!$M$12</definedName>
    <definedName name="sheet1_40" localSheetId="0">基本信息输入表!$Q$25</definedName>
    <definedName name="sheet1_41" localSheetId="0">基本信息输入表!$O$25</definedName>
    <definedName name="sheet1_42" localSheetId="0">基本信息输入表!$M$26</definedName>
    <definedName name="sheet1_43" localSheetId="0">基本信息输入表!$Q$26</definedName>
    <definedName name="sheet1_44" localSheetId="0">基本信息输入表!$O$26</definedName>
    <definedName name="sheet1_45" localSheetId="0">基本信息输入表!$M$27</definedName>
    <definedName name="sheet1_46" localSheetId="0">基本信息输入表!$Q$27</definedName>
    <definedName name="sheet1_47" localSheetId="0">基本信息输入表!$O$27</definedName>
    <definedName name="sheet1_48" localSheetId="0">基本信息输入表!$M$29</definedName>
    <definedName name="sheet1_49" localSheetId="0">基本信息输入表!$Q$29</definedName>
    <definedName name="sheet1_5" localSheetId="0">基本信息输入表!$K$6</definedName>
    <definedName name="sheet1_50" localSheetId="0">基本信息输入表!$O$29</definedName>
    <definedName name="sheet1_51" localSheetId="0">基本信息输入表!$M$30</definedName>
    <definedName name="sheet1_52" localSheetId="0">基本信息输入表!$Q$30</definedName>
    <definedName name="sheet1_53" localSheetId="0">基本信息输入表!$O$30</definedName>
    <definedName name="sheet1_54" localSheetId="0">基本信息输入表!$M$31</definedName>
    <definedName name="sheet1_55" localSheetId="0">基本信息输入表!$Q$31</definedName>
    <definedName name="sheet1_56" localSheetId="0">基本信息输入表!$O$31</definedName>
    <definedName name="sheet1_57" localSheetId="0">基本信息输入表!$M$32</definedName>
    <definedName name="sheet1_58" localSheetId="0">基本信息输入表!$Q$32</definedName>
    <definedName name="sheet1_59" localSheetId="0">基本信息输入表!$O$32</definedName>
    <definedName name="sheet1_6" localSheetId="0">基本信息输入表!$Q$12</definedName>
    <definedName name="sheet1_60" localSheetId="0">基本信息输入表!$M$33</definedName>
    <definedName name="sheet1_61" localSheetId="0">基本信息输入表!$Q$33</definedName>
    <definedName name="sheet1_62" localSheetId="0">基本信息输入表!$O$33</definedName>
    <definedName name="sheet1_63" localSheetId="0">基本信息输入表!$M$34</definedName>
    <definedName name="sheet1_64" localSheetId="0">基本信息输入表!$Q$34</definedName>
    <definedName name="sheet1_65" localSheetId="0">基本信息输入表!$O$34</definedName>
    <definedName name="sheet1_66" localSheetId="0">基本信息输入表!$M$35</definedName>
    <definedName name="sheet1_67" localSheetId="0">基本信息输入表!$Q$35</definedName>
    <definedName name="sheet1_68" localSheetId="0">基本信息输入表!$O$35</definedName>
    <definedName name="sheet1_69" localSheetId="0">基本信息输入表!$M$36</definedName>
    <definedName name="sheet1_7" localSheetId="0">基本信息输入表!$Q$13</definedName>
    <definedName name="sheet1_70" localSheetId="0">基本信息输入表!$Q$36</definedName>
    <definedName name="sheet1_71" localSheetId="0">基本信息输入表!$O$36</definedName>
    <definedName name="sheet1_72" localSheetId="0">基本信息输入表!$M$37</definedName>
    <definedName name="sheet1_73" localSheetId="0">基本信息输入表!$Q$37</definedName>
    <definedName name="sheet1_74" localSheetId="0">基本信息输入表!$O$37</definedName>
    <definedName name="sheet1_75" localSheetId="0">基本信息输入表!$M$38</definedName>
    <definedName name="sheet1_76" localSheetId="0">基本信息输入表!$Q$38</definedName>
    <definedName name="sheet1_77" localSheetId="0">基本信息输入表!$O$38</definedName>
    <definedName name="sheet1_78" localSheetId="0">基本信息输入表!$M$39</definedName>
    <definedName name="sheet1_79" localSheetId="0">基本信息输入表!$Q$39</definedName>
    <definedName name="sheet1_8" localSheetId="0">基本信息输入表!$M$14</definedName>
    <definedName name="sheet1_80" localSheetId="0">基本信息输入表!$O$39</definedName>
    <definedName name="sheet1_81" localSheetId="0">基本信息输入表!$M$40</definedName>
    <definedName name="sheet1_82" localSheetId="0">基本信息输入表!$Q$40</definedName>
    <definedName name="sheet1_83" localSheetId="0">基本信息输入表!$O$40</definedName>
    <definedName name="sheet1_84" localSheetId="0">基本信息输入表!$M$41</definedName>
    <definedName name="sheet1_85" localSheetId="0">基本信息输入表!$Q$41</definedName>
    <definedName name="sheet1_86" localSheetId="0">基本信息输入表!$O$41</definedName>
    <definedName name="sheet1_87" localSheetId="0">基本信息输入表!$M$42</definedName>
    <definedName name="sheet1_88" localSheetId="0">基本信息输入表!$Q$42</definedName>
    <definedName name="sheet1_89" localSheetId="0">基本信息输入表!$O$42</definedName>
    <definedName name="sheet1_9" localSheetId="0">基本信息输入表!$Q$14</definedName>
    <definedName name="sheet1_90" localSheetId="0">基本信息输入表!$M$43</definedName>
    <definedName name="sheet1_91" localSheetId="0">基本信息输入表!$Q$43</definedName>
    <definedName name="sheet1_92" localSheetId="0">基本信息输入表!$O$43</definedName>
    <definedName name="sheet1_93" localSheetId="0">基本信息输入表!$M$44</definedName>
    <definedName name="sheet1_94" localSheetId="0">基本信息输入表!$Q$44</definedName>
    <definedName name="sheet1_95" localSheetId="0">基本信息输入表!$O$44</definedName>
    <definedName name="sheet1_96" localSheetId="0">基本信息输入表!$Q$85</definedName>
    <definedName name="sheet1_97" localSheetId="0">基本信息输入表!$M$52</definedName>
    <definedName name="sheet1_98" localSheetId="0">基本信息输入表!$Q$52</definedName>
    <definedName name="sheet1_99" localSheetId="0">基本信息输入表!$O$52</definedName>
    <definedName name="sheet10_1" localSheetId="10">'3-1-2银行存款'!$G$27</definedName>
    <definedName name="sheet10_10" localSheetId="10">'3-1-2银行存款'!$K$28</definedName>
    <definedName name="sheet10_11" localSheetId="10">'3-1-2银行存款'!$A$29</definedName>
    <definedName name="sheet10_12" localSheetId="10">'3-1-2银行存款'!$E$7</definedName>
    <definedName name="sheet10_13" localSheetId="10">'3-1-2银行存款'!$E$27</definedName>
    <definedName name="sheet10_14" localSheetId="10">'3-1-2银行存款'!$L$7</definedName>
    <definedName name="sheet10_15" localSheetId="10">'3-1-2银行存款'!$L$27</definedName>
    <definedName name="sheet10_2" localSheetId="10">'3-1-2银行存款'!$K$27</definedName>
    <definedName name="sheet10_3" localSheetId="10">'3-1-2银行存款'!$A$3</definedName>
    <definedName name="sheet10_4" localSheetId="10">'3-1-2银行存款'!$A$5</definedName>
    <definedName name="sheet10_5" localSheetId="10">'3-1-2银行存款'!$G$7</definedName>
    <definedName name="sheet10_6" localSheetId="10">'3-1-2银行存款'!$K$7</definedName>
    <definedName name="sheet10_7" localSheetId="10">'3-1-2银行存款'!$G$26</definedName>
    <definedName name="sheet10_8" localSheetId="10">'3-1-2银行存款'!$K$26</definedName>
    <definedName name="sheet10_9" localSheetId="10">'3-1-2银行存款'!$A$28</definedName>
    <definedName name="sheet100_1" localSheetId="99">'6-3租赁负债'!$H$27</definedName>
    <definedName name="sheet100_10" localSheetId="99">'6-3租赁负债'!$I$28</definedName>
    <definedName name="sheet100_11" localSheetId="99">'6-3租赁负债'!$A$29</definedName>
    <definedName name="sheet100_2" localSheetId="99">'6-3租赁负债'!$I$27</definedName>
    <definedName name="sheet100_3" localSheetId="99">'6-3租赁负债'!$A$3</definedName>
    <definedName name="sheet100_4" localSheetId="99">'6-3租赁负债'!$A$5</definedName>
    <definedName name="sheet100_5" localSheetId="99">'6-3租赁负债'!$H$7</definedName>
    <definedName name="sheet100_6" localSheetId="99">'6-3租赁负债'!$I$7</definedName>
    <definedName name="sheet100_7" localSheetId="99">'6-3租赁负债'!$H$26</definedName>
    <definedName name="sheet100_8" localSheetId="99">'6-3租赁负债'!$I$26</definedName>
    <definedName name="sheet100_9" localSheetId="99">'6-3租赁负债'!$A$28</definedName>
    <definedName name="sheet101_1" localSheetId="100">'6-4长期应付款'!$G$27</definedName>
    <definedName name="sheet101_10" localSheetId="100">'6-4长期应付款'!$K$28</definedName>
    <definedName name="sheet101_11" localSheetId="100">'6-4长期应付款'!$A$29</definedName>
    <definedName name="sheet101_2" localSheetId="100">'6-4长期应付款'!$K$27</definedName>
    <definedName name="sheet101_3" localSheetId="100">'6-4长期应付款'!$A$3</definedName>
    <definedName name="sheet101_4" localSheetId="100">'6-4长期应付款'!$A$5</definedName>
    <definedName name="sheet101_5" localSheetId="100">'6-4长期应付款'!$G$7</definedName>
    <definedName name="sheet101_6" localSheetId="100">'6-4长期应付款'!$K$7</definedName>
    <definedName name="sheet101_7" localSheetId="100">'6-4长期应付款'!$G$26</definedName>
    <definedName name="sheet101_8" localSheetId="100">'6-4长期应付款'!$K$26</definedName>
    <definedName name="sheet101_9" localSheetId="100">'6-4长期应付款'!$A$28</definedName>
    <definedName name="sheet102_1" localSheetId="101">'6-5预计负债'!$E$27</definedName>
    <definedName name="sheet102_10" localSheetId="101">'6-5预计负债'!$H$28</definedName>
    <definedName name="sheet102_11" localSheetId="101">'6-5预计负债'!$A$29</definedName>
    <definedName name="sheet102_2" localSheetId="101">'6-5预计负债'!$H$27</definedName>
    <definedName name="sheet102_3" localSheetId="101">'6-5预计负债'!$A$3</definedName>
    <definedName name="sheet102_4" localSheetId="101">'6-5预计负债'!$A$5</definedName>
    <definedName name="sheet102_5" localSheetId="101">'6-5预计负债'!$E$7</definedName>
    <definedName name="sheet102_6" localSheetId="101">'6-5预计负债'!$H$7</definedName>
    <definedName name="sheet102_7" localSheetId="101">'6-5预计负债'!$E$26</definedName>
    <definedName name="sheet102_8" localSheetId="101">'6-5预计负债'!$H$26</definedName>
    <definedName name="sheet102_9" localSheetId="101">'6-5预计负债'!$A$28</definedName>
    <definedName name="sheet103_1" localSheetId="102">'6-6递延收益'!$F$27</definedName>
    <definedName name="sheet103_10" localSheetId="102">'6-6递延收益'!$J$28</definedName>
    <definedName name="sheet103_11" localSheetId="102">'6-6递延收益'!$A$29</definedName>
    <definedName name="sheet103_2" localSheetId="102">'6-6递延收益'!$J$27</definedName>
    <definedName name="sheet103_3" localSheetId="102">'6-6递延收益'!$A$3</definedName>
    <definedName name="sheet103_4" localSheetId="102">'6-6递延收益'!$A$5</definedName>
    <definedName name="sheet103_5" localSheetId="102">'6-6递延收益'!$F$7</definedName>
    <definedName name="sheet103_6" localSheetId="102">'6-6递延收益'!$J$7</definedName>
    <definedName name="sheet103_7" localSheetId="102">'6-6递延收益'!$F$26</definedName>
    <definedName name="sheet103_8" localSheetId="102">'6-6递延收益'!$J$26</definedName>
    <definedName name="sheet103_9" localSheetId="102">'6-6递延收益'!$A$28</definedName>
    <definedName name="sheet104_1" localSheetId="103">'6-7递延所得税负债'!$D$27</definedName>
    <definedName name="sheet104_10" localSheetId="103">'6-7递延所得税负债'!$E$28</definedName>
    <definedName name="sheet104_11" localSheetId="103">'6-7递延所得税负债'!$A$29</definedName>
    <definedName name="sheet104_2" localSheetId="103">'6-7递延所得税负债'!$E$27</definedName>
    <definedName name="sheet104_3" localSheetId="103">'6-7递延所得税负债'!$A$3</definedName>
    <definedName name="sheet104_4" localSheetId="103">'6-7递延所得税负债'!$A$5</definedName>
    <definedName name="sheet104_5" localSheetId="103">'6-7递延所得税负债'!$D$7</definedName>
    <definedName name="sheet104_6" localSheetId="103">'6-7递延所得税负债'!$E$7</definedName>
    <definedName name="sheet104_7" localSheetId="103">'6-7递延所得税负债'!$D$26</definedName>
    <definedName name="sheet104_8" localSheetId="103">'6-7递延所得税负债'!$E$26</definedName>
    <definedName name="sheet104_9" localSheetId="103">'6-7递延所得税负债'!$A$28</definedName>
    <definedName name="sheet105_1" localSheetId="104">'6-8其他非流动负债'!$E$27</definedName>
    <definedName name="sheet105_10" localSheetId="104">'6-8其他非流动负债'!$A$28</definedName>
    <definedName name="sheet105_11" localSheetId="104">'6-8其他非流动负债'!$G$28</definedName>
    <definedName name="sheet105_12" localSheetId="104">'6-8其他非流动负债'!$A$29</definedName>
    <definedName name="sheet105_2" localSheetId="104">'6-8其他非流动负债'!$G$27</definedName>
    <definedName name="sheet105_3" localSheetId="104">'6-8其他非流动负债'!$D$27</definedName>
    <definedName name="sheet105_4" localSheetId="104">'6-8其他非流动负债'!$A$3</definedName>
    <definedName name="sheet105_5" localSheetId="104">'6-8其他非流动负债'!$A$5</definedName>
    <definedName name="sheet105_6" localSheetId="104">'6-8其他非流动负债'!$E$7</definedName>
    <definedName name="sheet105_7" localSheetId="104">'6-8其他非流动负债'!$G$7</definedName>
    <definedName name="sheet105_8" localSheetId="104">'6-8其他非流动负债'!$E$26</definedName>
    <definedName name="sheet105_9" localSheetId="104">'6-8其他非流动负债'!$G$26</definedName>
    <definedName name="sheet11_1" localSheetId="11">'3-1-3其他货币资金'!$G$27</definedName>
    <definedName name="sheet11_10" localSheetId="11">'3-1-3其他货币资金'!$J$28</definedName>
    <definedName name="sheet11_11" localSheetId="11">'3-1-3其他货币资金'!$A$29</definedName>
    <definedName name="sheet11_12" localSheetId="11">'3-1-3其他货币资金'!$K$7</definedName>
    <definedName name="sheet11_13" localSheetId="11">'3-1-3其他货币资金'!$K$27</definedName>
    <definedName name="sheet11_14" localSheetId="11">'3-1-3其他货币资金'!$E$7</definedName>
    <definedName name="sheet11_15" localSheetId="11">'3-1-3其他货币资金'!$E$27</definedName>
    <definedName name="sheet11_2" localSheetId="11">'3-1-3其他货币资金'!$J$27</definedName>
    <definedName name="sheet11_3" localSheetId="11">'3-1-3其他货币资金'!$A$3</definedName>
    <definedName name="sheet11_4" localSheetId="11">'3-1-3其他货币资金'!$A$5</definedName>
    <definedName name="sheet11_5" localSheetId="11">'3-1-3其他货币资金'!$G$7</definedName>
    <definedName name="sheet11_6" localSheetId="11">'3-1-3其他货币资金'!$J$7</definedName>
    <definedName name="sheet11_7" localSheetId="11">'3-1-3其他货币资金'!$G$26</definedName>
    <definedName name="sheet11_8" localSheetId="11">'3-1-3其他货币资金'!$J$26</definedName>
    <definedName name="sheet11_9" localSheetId="11">'3-1-3其他货币资金'!$A$28</definedName>
    <definedName name="sheet12_1" localSheetId="12">'3-2交易性金融资产汇总'!$C$27</definedName>
    <definedName name="sheet12_10" localSheetId="12">'3-2交易性金融资产汇总'!$D$8</definedName>
    <definedName name="sheet12_11" localSheetId="12">'3-2交易性金融资产汇总'!$E$8</definedName>
    <definedName name="sheet12_12" localSheetId="12">'3-2交易性金融资产汇总'!$F$8</definedName>
    <definedName name="sheet12_13" localSheetId="12">'3-2交易性金融资产汇总'!$C$9</definedName>
    <definedName name="sheet12_14" localSheetId="12">'3-2交易性金融资产汇总'!$D$9</definedName>
    <definedName name="sheet12_15" localSheetId="12">'3-2交易性金融资产汇总'!$E$9</definedName>
    <definedName name="sheet12_16" localSheetId="12">'3-2交易性金融资产汇总'!$F$9</definedName>
    <definedName name="sheet12_17" localSheetId="12">'3-2交易性金融资产汇总'!$C$10</definedName>
    <definedName name="sheet12_18" localSheetId="12">'3-2交易性金融资产汇总'!$D$10</definedName>
    <definedName name="sheet12_19" localSheetId="12">'3-2交易性金融资产汇总'!$E$10</definedName>
    <definedName name="sheet12_2" localSheetId="12">'3-2交易性金融资产汇总'!$D$27</definedName>
    <definedName name="sheet12_20" localSheetId="12">'3-2交易性金融资产汇总'!$F$10</definedName>
    <definedName name="sheet12_21" localSheetId="12">'3-2交易性金融资产汇总'!$C$11</definedName>
    <definedName name="sheet12_22" localSheetId="12">'3-2交易性金融资产汇总'!$E$11</definedName>
    <definedName name="sheet12_24" localSheetId="12">'3-2交易性金融资产汇总'!$C$26</definedName>
    <definedName name="sheet12_25" localSheetId="12">'3-2交易性金融资产汇总'!$D$26</definedName>
    <definedName name="sheet12_26" localSheetId="12">'3-2交易性金融资产汇总'!$E$27</definedName>
    <definedName name="sheet12_27" localSheetId="12">'3-2交易性金融资产汇总'!$F$27</definedName>
    <definedName name="sheet12_28" localSheetId="12">'3-2交易性金融资产汇总'!$D$28</definedName>
    <definedName name="sheet12_3" localSheetId="12">'3-2交易性金融资产汇总'!$A$3</definedName>
    <definedName name="sheet12_4" localSheetId="12">'3-2交易性金融资产汇总'!$A$5</definedName>
    <definedName name="sheet12_5" localSheetId="12">'3-2交易性金融资产汇总'!$C$7</definedName>
    <definedName name="sheet12_6" localSheetId="12">'3-2交易性金融资产汇总'!$D$7</definedName>
    <definedName name="sheet12_7" localSheetId="12">'3-2交易性金融资产汇总'!$E$7</definedName>
    <definedName name="sheet12_8" localSheetId="12">'3-2交易性金融资产汇总'!$F$7</definedName>
    <definedName name="sheet12_9" localSheetId="12">'3-2交易性金融资产汇总'!$C$8</definedName>
    <definedName name="sheet13_1" localSheetId="13">'3-2-1交易性-股票'!$I$27</definedName>
    <definedName name="sheet13_10" localSheetId="13">'3-2-1交易性-股票'!$J$28</definedName>
    <definedName name="sheet13_11" localSheetId="13">'3-2-1交易性-股票'!$A$29</definedName>
    <definedName name="sheet13_12" localSheetId="13">'3-2-1交易性-股票'!$F$7</definedName>
    <definedName name="sheet13_13" localSheetId="13">'3-2-1交易性-股票'!$F$27</definedName>
    <definedName name="sheet13_14" localSheetId="13">'3-2-1交易性-股票'!$G$7</definedName>
    <definedName name="sheet13_15" localSheetId="13">'3-2-1交易性-股票'!$G$27</definedName>
    <definedName name="sheet13_16" localSheetId="13">'3-2-1交易性-股票'!$H$7</definedName>
    <definedName name="sheet13_17" localSheetId="13">'3-2-1交易性-股票'!$H$27</definedName>
    <definedName name="sheet13_18" localSheetId="13">'3-2-1交易性-股票'!$K$7</definedName>
    <definedName name="sheet13_19" localSheetId="13">'3-2-1交易性-股票'!$K$27</definedName>
    <definedName name="sheet13_2" localSheetId="13">'3-2-1交易性-股票'!$J$27</definedName>
    <definedName name="sheet13_3" localSheetId="13">'3-2-1交易性-股票'!$A$3</definedName>
    <definedName name="sheet13_4" localSheetId="13">'3-2-1交易性-股票'!$A$5</definedName>
    <definedName name="sheet13_5" localSheetId="13">'3-2-1交易性-股票'!$I$7</definedName>
    <definedName name="sheet13_6" localSheetId="13">'3-2-1交易性-股票'!$J$7</definedName>
    <definedName name="sheet13_7" localSheetId="13">'3-2-1交易性-股票'!$I$26</definedName>
    <definedName name="sheet13_8" localSheetId="13">'3-2-1交易性-股票'!$J$26</definedName>
    <definedName name="sheet13_9" localSheetId="13">'3-2-1交易性-股票'!$A$28</definedName>
    <definedName name="sheet14_1" localSheetId="14">'3-2-2交易性-债券'!$I$27</definedName>
    <definedName name="sheet14_10" localSheetId="14">'3-2-2交易性-债券'!$J$28</definedName>
    <definedName name="sheet14_11" localSheetId="14">'3-2-2交易性-债券'!$A$29</definedName>
    <definedName name="sheet14_12" localSheetId="14">'3-2-2交易性-债券'!$G$7</definedName>
    <definedName name="sheet14_13" localSheetId="14">'3-2-2交易性-债券'!$G$27</definedName>
    <definedName name="sheet14_14" localSheetId="14">'3-2-2交易性-债券'!$H$7</definedName>
    <definedName name="sheet14_15" localSheetId="14">'3-2-2交易性-债券'!$H$27</definedName>
    <definedName name="sheet14_16" localSheetId="14">'3-2-2交易性-债券'!$K$7</definedName>
    <definedName name="sheet14_17" localSheetId="14">'3-2-2交易性-债券'!$K$27</definedName>
    <definedName name="sheet14_2" localSheetId="14">'3-2-2交易性-债券'!$J$27</definedName>
    <definedName name="sheet14_3" localSheetId="14">'3-2-2交易性-债券'!$A$3</definedName>
    <definedName name="sheet14_4" localSheetId="14">'3-2-2交易性-债券'!$A$5</definedName>
    <definedName name="sheet14_5" localSheetId="14">'3-2-2交易性-债券'!$I$7</definedName>
    <definedName name="sheet14_6" localSheetId="14">'3-2-2交易性-债券'!$J$7</definedName>
    <definedName name="sheet14_7" localSheetId="14">'3-2-2交易性-债券'!$I$26</definedName>
    <definedName name="sheet14_8" localSheetId="14">'3-2-2交易性-债券'!$J$26</definedName>
    <definedName name="sheet14_9" localSheetId="14">'3-2-2交易性-债券'!$A$28</definedName>
    <definedName name="sheet15_1" localSheetId="15">'3-2-3交易性-基金'!$I$27</definedName>
    <definedName name="sheet15_10" localSheetId="15">'3-2-3交易性-基金'!$J$28</definedName>
    <definedName name="sheet15_11" localSheetId="15">'3-2-3交易性-基金'!$A$29</definedName>
    <definedName name="sheet15_12" localSheetId="15">'3-2-3交易性-基金'!$G$7</definedName>
    <definedName name="sheet15_13" localSheetId="15">'3-2-3交易性-基金'!$G$27</definedName>
    <definedName name="sheet15_14" localSheetId="15">'3-2-3交易性-基金'!$H$7</definedName>
    <definedName name="sheet15_15" localSheetId="15">'3-2-3交易性-基金'!$H$27</definedName>
    <definedName name="sheet15_16" localSheetId="15">'3-2-3交易性-基金'!$K$7</definedName>
    <definedName name="sheet15_17" localSheetId="15">'3-2-3交易性-基金'!$K$27</definedName>
    <definedName name="sheet15_2" localSheetId="15">'3-2-3交易性-基金'!$J$27</definedName>
    <definedName name="sheet15_3" localSheetId="15">'3-2-3交易性-基金'!$A$3</definedName>
    <definedName name="sheet15_4" localSheetId="15">'3-2-3交易性-基金'!$A$5</definedName>
    <definedName name="sheet15_5" localSheetId="15">'3-2-3交易性-基金'!$I$7</definedName>
    <definedName name="sheet15_6" localSheetId="15">'3-2-3交易性-基金'!$J$7</definedName>
    <definedName name="sheet15_7" localSheetId="15">'3-2-3交易性-基金'!$I$26</definedName>
    <definedName name="sheet15_8" localSheetId="15">'3-2-3交易性-基金'!$J$26</definedName>
    <definedName name="sheet15_9" localSheetId="15">'3-2-3交易性-基金'!$A$28</definedName>
    <definedName name="sheet16_1" localSheetId="16">'3-2-4交易性-其他'!$I$27</definedName>
    <definedName name="sheet16_10" localSheetId="16">'3-2-4交易性-其他'!$J$28</definedName>
    <definedName name="sheet16_11" localSheetId="16">'3-2-4交易性-其他'!$A$29</definedName>
    <definedName name="sheet16_12" localSheetId="16">'3-2-4交易性-其他'!$G$7</definedName>
    <definedName name="sheet16_13" localSheetId="16">'3-2-4交易性-其他'!$G$27</definedName>
    <definedName name="sheet16_14" localSheetId="16">'3-2-4交易性-其他'!$H$7</definedName>
    <definedName name="sheet16_15" localSheetId="16">'3-2-4交易性-其他'!$H$27</definedName>
    <definedName name="sheet16_16" localSheetId="16">'3-2-4交易性-其他'!$K$7</definedName>
    <definedName name="sheet16_17" localSheetId="16">'3-2-4交易性-其他'!$K$27</definedName>
    <definedName name="sheet16_2" localSheetId="16">'3-2-4交易性-其他'!$J$27</definedName>
    <definedName name="sheet16_3" localSheetId="16">'3-2-4交易性-其他'!$A$3</definedName>
    <definedName name="sheet16_4" localSheetId="16">'3-2-4交易性-其他'!$A$5</definedName>
    <definedName name="sheet16_5" localSheetId="16">'3-2-4交易性-其他'!$I$7</definedName>
    <definedName name="sheet16_6" localSheetId="16">'3-2-4交易性-其他'!$J$7</definedName>
    <definedName name="sheet16_7" localSheetId="16">'3-2-4交易性-其他'!$I$26</definedName>
    <definedName name="sheet16_8" localSheetId="16">'3-2-4交易性-其他'!$J$26</definedName>
    <definedName name="sheet16_9" localSheetId="16">'3-2-4交易性-其他'!$A$28</definedName>
    <definedName name="sheet17_1" localSheetId="17">'3-3衍生金融资产'!$I$27</definedName>
    <definedName name="sheet17_10" localSheetId="17">'3-3衍生金融资产'!$J$28</definedName>
    <definedName name="sheet17_11" localSheetId="17">'3-3衍生金融资产'!$A$29</definedName>
    <definedName name="sheet17_12" localSheetId="17">'3-3衍生金融资产'!$G$8</definedName>
    <definedName name="sheet17_13" localSheetId="17">'3-3衍生金融资产'!$G$27</definedName>
    <definedName name="sheet17_14" localSheetId="17">'3-3衍生金融资产'!$H$8</definedName>
    <definedName name="sheet17_15" localSheetId="17">'3-3衍生金融资产'!$H$27</definedName>
    <definedName name="sheet17_16" localSheetId="17">'3-3衍生金融资产'!$K$8</definedName>
    <definedName name="sheet17_17" localSheetId="17">'3-3衍生金融资产'!$K$27</definedName>
    <definedName name="sheet17_2" localSheetId="17">'3-3衍生金融资产'!$J$27</definedName>
    <definedName name="sheet17_3" localSheetId="17">'3-3衍生金融资产'!$A$3</definedName>
    <definedName name="sheet17_4" localSheetId="17">'3-3衍生金融资产'!$A$5</definedName>
    <definedName name="sheet17_5" localSheetId="17">'3-3衍生金融资产'!$I$8</definedName>
    <definedName name="sheet17_6" localSheetId="17">'3-3衍生金融资产'!$J$8</definedName>
    <definedName name="sheet17_7" localSheetId="17">'3-3衍生金融资产'!$I$26</definedName>
    <definedName name="sheet17_8" localSheetId="17">'3-3衍生金融资产'!$J$26</definedName>
    <definedName name="sheet17_9" localSheetId="17">'3-3衍生金融资产'!$A$28</definedName>
    <definedName name="sheet18_1" localSheetId="18">'3-4应收票据'!$F$27</definedName>
    <definedName name="sheet18_10" localSheetId="18">'3-4应收票据'!$G$25</definedName>
    <definedName name="sheet18_11" localSheetId="18">'3-4应收票据'!$J$7</definedName>
    <definedName name="sheet18_12" localSheetId="18">'3-4应收票据'!$J$24</definedName>
    <definedName name="sheet18_13" localSheetId="18">'3-4应收票据'!$J$25</definedName>
    <definedName name="sheet18_14" localSheetId="18">'3-4应收票据'!$F$26</definedName>
    <definedName name="sheet18_15" localSheetId="18">'3-4应收票据'!$A$28</definedName>
    <definedName name="sheet18_16" localSheetId="18">'3-4应收票据'!$J$28</definedName>
    <definedName name="sheet18_17" localSheetId="18">'3-4应收票据'!$A$29</definedName>
    <definedName name="sheet18_18" localSheetId="18">'3-4应收票据'!$K$7</definedName>
    <definedName name="sheet18_19" localSheetId="18">'3-4应收票据'!$K$27</definedName>
    <definedName name="sheet18_2" localSheetId="18">'3-4应收票据'!$J$27</definedName>
    <definedName name="sheet18_20" localSheetId="18">'3-4应收票据'!$G$27</definedName>
    <definedName name="sheet18_21" localSheetId="18">'3-4应收票据'!$E$7</definedName>
    <definedName name="sheet18_22" localSheetId="18">'3-4应收票据'!$E$27</definedName>
    <definedName name="sheet18_3" localSheetId="18">'3-4应收票据'!$A$3</definedName>
    <definedName name="sheet18_4" localSheetId="18">'3-4应收票据'!$A$5</definedName>
    <definedName name="sheet18_5" localSheetId="18">'3-4应收票据'!$F$7</definedName>
    <definedName name="sheet18_6" localSheetId="18">'3-4应收票据'!$F$24</definedName>
    <definedName name="sheet18_7" localSheetId="18">'3-4应收票据'!$F$25</definedName>
    <definedName name="sheet18_8" localSheetId="18">'3-4应收票据'!$G$7</definedName>
    <definedName name="sheet18_9" localSheetId="18">'3-4应收票据'!$G$24</definedName>
    <definedName name="sheet19_1" localSheetId="19">'3-5应收账款'!$I$28</definedName>
    <definedName name="sheet19_10" localSheetId="19">'3-5应收账款'!$J$25</definedName>
    <definedName name="sheet19_11" localSheetId="19">'3-5应收账款'!$N$7</definedName>
    <definedName name="sheet19_12" localSheetId="19">'3-5应收账款'!$N$24</definedName>
    <definedName name="sheet19_13" localSheetId="19">'3-5应收账款'!$N$25</definedName>
    <definedName name="sheet19_14" localSheetId="19">'3-5应收账款'!$I$26</definedName>
    <definedName name="sheet19_15" localSheetId="19">'3-5应收账款'!$N$27</definedName>
    <definedName name="sheet19_16" localSheetId="19">'3-5应收账款'!$A$29</definedName>
    <definedName name="sheet19_17" localSheetId="19">'3-5应收账款'!$N$29</definedName>
    <definedName name="sheet19_18" localSheetId="19">'3-5应收账款'!$A$30</definedName>
    <definedName name="sheet19_19" localSheetId="19">'3-5应收账款'!$E$7</definedName>
    <definedName name="sheet19_2" localSheetId="19">'3-5应收账款'!$N$28</definedName>
    <definedName name="sheet19_20" localSheetId="19">'3-5应收账款'!$E$28</definedName>
    <definedName name="sheet19_21" localSheetId="19">'3-5应收账款'!$G$7</definedName>
    <definedName name="sheet19_22" localSheetId="19">'3-5应收账款'!$G$28</definedName>
    <definedName name="sheet19_23" localSheetId="19">'3-5应收账款'!$J$28</definedName>
    <definedName name="sheet19_24" localSheetId="19">'3-5应收账款'!$O$7</definedName>
    <definedName name="sheet19_25" localSheetId="19">'3-5应收账款'!$O$28</definedName>
    <definedName name="sheet19_3" localSheetId="19">'3-5应收账款'!$A$3</definedName>
    <definedName name="sheet19_4" localSheetId="19">'3-5应收账款'!$A$5</definedName>
    <definedName name="sheet19_5" localSheetId="19">'3-5应收账款'!$I$7</definedName>
    <definedName name="sheet19_6" localSheetId="19">'3-5应收账款'!$I$24</definedName>
    <definedName name="sheet19_7" localSheetId="19">'3-5应收账款'!$I$25</definedName>
    <definedName name="sheet19_8" localSheetId="19">'3-5应收账款'!$J$7</definedName>
    <definedName name="sheet19_9" localSheetId="19">'3-5应收账款'!$J$24</definedName>
    <definedName name="sheet2_1" localSheetId="1">申报表封面!$B$4</definedName>
    <definedName name="sheet2_2" localSheetId="1">申报表封面!$B$6</definedName>
    <definedName name="sheet2_3" localSheetId="1">申报表封面!$B$2</definedName>
    <definedName name="sheet2_4" localSheetId="1">申报表封面!$B$5</definedName>
    <definedName name="sheet2_5" localSheetId="1">申报表封面!$B$7</definedName>
    <definedName name="sheet2_6" localSheetId="1">申报表封面!$B$8</definedName>
    <definedName name="sheet20_1" localSheetId="20">'3-6应收款项融资'!$I$27</definedName>
    <definedName name="sheet20_10" localSheetId="20">'3-6应收款项融资'!$J$26</definedName>
    <definedName name="sheet20_11" localSheetId="20">'3-6应收款项融资'!$J$27</definedName>
    <definedName name="sheet20_12" localSheetId="20">'3-6应收款项融资'!$K$7</definedName>
    <definedName name="sheet20_13" localSheetId="20">'3-6应收款项融资'!$K$26</definedName>
    <definedName name="sheet20_14" localSheetId="20">'3-6应收款项融资'!$I$28</definedName>
    <definedName name="sheet20_15" localSheetId="20">'3-6应收款项融资'!$J$28</definedName>
    <definedName name="sheet20_16" localSheetId="20">'3-6应收款项融资'!$J$29</definedName>
    <definedName name="sheet20_17" localSheetId="20">'3-6应收款项融资'!$K$28</definedName>
    <definedName name="sheet20_18" localSheetId="20">'3-6应收款项融资'!$A$30</definedName>
    <definedName name="sheet20_19" localSheetId="20">'3-6应收款项融资'!$K$30</definedName>
    <definedName name="sheet20_2" localSheetId="20">'3-6应收款项融资'!$K$27</definedName>
    <definedName name="sheet20_20" localSheetId="20">'3-6应收款项融资'!$A$31</definedName>
    <definedName name="sheet20_21" localSheetId="20">'3-6应收款项融资'!$L$7</definedName>
    <definedName name="sheet20_22" localSheetId="20">'3-6应收款项融资'!$L$29</definedName>
    <definedName name="sheet20_23" localSheetId="20">'3-6应收款项融资'!$H$7</definedName>
    <definedName name="sheet20_24" localSheetId="20">'3-6应收款项融资'!$H$29</definedName>
    <definedName name="sheet20_25" localSheetId="20">'3-6应收款项融资'!$G$7</definedName>
    <definedName name="sheet20_26" localSheetId="20">'3-6应收款项融资'!$G$29</definedName>
    <definedName name="sheet20_3" localSheetId="20">'3-6应收款项融资'!$I$29</definedName>
    <definedName name="sheet20_4" localSheetId="20">'3-6应收款项融资'!$K$29</definedName>
    <definedName name="sheet20_5" localSheetId="20">'3-6应收款项融资'!$A$3</definedName>
    <definedName name="sheet20_6" localSheetId="20">'3-6应收款项融资'!$A$5</definedName>
    <definedName name="sheet20_7" localSheetId="20">'3-6应收款项融资'!$I$7</definedName>
    <definedName name="sheet20_8" localSheetId="20">'3-6应收款项融资'!$I$26</definedName>
    <definedName name="sheet20_9" localSheetId="20">'3-6应收款项融资'!$J$7</definedName>
    <definedName name="sheet21_1" localSheetId="21">'3-7预付款项'!$I$28</definedName>
    <definedName name="sheet21_10" localSheetId="21">'3-7预付款项'!$J$26</definedName>
    <definedName name="sheet21_11" localSheetId="21">'3-7预付款项'!$N$7</definedName>
    <definedName name="sheet21_12" localSheetId="21">'3-7预付款项'!$N$25</definedName>
    <definedName name="sheet21_13" localSheetId="21">'3-7预付款项'!$N$26</definedName>
    <definedName name="sheet21_14" localSheetId="21">'3-7预付款项'!$I$27</definedName>
    <definedName name="sheet21_15" localSheetId="21">'3-7预付款项'!$A$29</definedName>
    <definedName name="sheet21_16" localSheetId="21">'3-7预付款项'!$N$29</definedName>
    <definedName name="sheet21_17" localSheetId="21">'3-7预付款项'!$A$30</definedName>
    <definedName name="sheet21_18" localSheetId="21">'3-7预付款项'!$E$7</definedName>
    <definedName name="sheet21_19" localSheetId="21">'3-7预付款项'!$E$28</definedName>
    <definedName name="sheet21_2" localSheetId="21">'3-7预付款项'!$N$28</definedName>
    <definedName name="sheet21_20" localSheetId="21">'3-7预付款项'!$G$7</definedName>
    <definedName name="sheet21_21" localSheetId="21">'3-7预付款项'!$G$28</definedName>
    <definedName name="sheet21_22" localSheetId="21">'3-7预付款项'!$J$28</definedName>
    <definedName name="sheet21_23" localSheetId="21">'3-7预付款项'!$O$7</definedName>
    <definedName name="sheet21_24" localSheetId="21">'3-7预付款项'!$O$28</definedName>
    <definedName name="sheet21_3" localSheetId="21">'3-7预付款项'!$A$3</definedName>
    <definedName name="sheet21_4" localSheetId="21">'3-7预付款项'!$A$5</definedName>
    <definedName name="sheet21_5" localSheetId="21">'3-7预付款项'!$I$7</definedName>
    <definedName name="sheet21_6" localSheetId="21">'3-7预付款项'!$I$25</definedName>
    <definedName name="sheet21_7" localSheetId="21">'3-7预付款项'!$I$26</definedName>
    <definedName name="sheet21_8" localSheetId="21">'3-7预付款项'!$J$7</definedName>
    <definedName name="sheet21_9" localSheetId="21">'3-7预付款项'!$J$25</definedName>
    <definedName name="sheet22_1" localSheetId="22">'3-8其他应收款'!$H$27</definedName>
    <definedName name="sheet22_10" localSheetId="22">'3-8其他应收款'!$I$24</definedName>
    <definedName name="sheet22_11" localSheetId="22">'3-8其他应收款'!$M$7</definedName>
    <definedName name="sheet22_12" localSheetId="22">'3-8其他应收款'!$M$23</definedName>
    <definedName name="sheet22_13" localSheetId="22">'3-8其他应收款'!$M$24</definedName>
    <definedName name="sheet22_14" localSheetId="22">'3-8其他应收款'!$H$25</definedName>
    <definedName name="sheet22_15" localSheetId="22">'3-8其他应收款'!$M$26</definedName>
    <definedName name="sheet22_16" localSheetId="22">'3-8其他应收款'!$A$28</definedName>
    <definedName name="sheet22_17" localSheetId="22">'3-8其他应收款'!$M$28</definedName>
    <definedName name="sheet22_18" localSheetId="22">'3-8其他应收款'!$A$29</definedName>
    <definedName name="sheet22_19" localSheetId="22">'3-8其他应收款'!$E$7</definedName>
    <definedName name="sheet22_2" localSheetId="22">'3-8其他应收款'!$M$27</definedName>
    <definedName name="sheet22_20" localSheetId="22">'3-8其他应收款'!$E$27</definedName>
    <definedName name="sheet22_21" localSheetId="22">'3-8其他应收款'!$G$7</definedName>
    <definedName name="sheet22_22" localSheetId="22">'3-8其他应收款'!$G$27</definedName>
    <definedName name="sheet22_23" localSheetId="22">'3-8其他应收款'!$I$27</definedName>
    <definedName name="sheet22_24" localSheetId="22">'3-8其他应收款'!$N$7</definedName>
    <definedName name="sheet22_25" localSheetId="22">'3-8其他应收款'!$N$27</definedName>
    <definedName name="sheet22_3" localSheetId="22">'3-8其他应收款'!$A$3</definedName>
    <definedName name="sheet22_4" localSheetId="22">'3-8其他应收款'!$A$5</definedName>
    <definedName name="sheet22_5" localSheetId="22">'3-8其他应收款'!$H$7</definedName>
    <definedName name="sheet22_6" localSheetId="22">'3-8其他应收款'!$H$23</definedName>
    <definedName name="sheet22_7" localSheetId="22">'3-8其他应收款'!$H$24</definedName>
    <definedName name="sheet22_8" localSheetId="22">'3-8其他应收款'!$I$7</definedName>
    <definedName name="sheet22_9" localSheetId="22">'3-8其他应收款'!$I$23</definedName>
    <definedName name="sheet23_1" localSheetId="23">'3-9存货汇总'!$C$27</definedName>
    <definedName name="sheet23_10" localSheetId="23">'3-9存货汇总'!$C$8</definedName>
    <definedName name="sheet23_11" localSheetId="23">'3-9存货汇总'!$D$8</definedName>
    <definedName name="sheet23_12" localSheetId="23">'3-9存货汇总'!$E$8</definedName>
    <definedName name="sheet23_13" localSheetId="23">'3-9存货汇总'!$F$8</definedName>
    <definedName name="sheet23_14" localSheetId="23">'3-9存货汇总'!$G$8</definedName>
    <definedName name="sheet23_15" localSheetId="23">'3-9存货汇总'!$C$9</definedName>
    <definedName name="sheet23_16" localSheetId="23">'3-9存货汇总'!$D$9</definedName>
    <definedName name="sheet23_17" localSheetId="23">'3-9存货汇总'!$E$9</definedName>
    <definedName name="sheet23_18" localSheetId="23">'3-9存货汇总'!$F$9</definedName>
    <definedName name="sheet23_19" localSheetId="23">'3-9存货汇总'!$G$9</definedName>
    <definedName name="sheet23_2" localSheetId="23">'3-9存货汇总'!$E$27</definedName>
    <definedName name="sheet23_20" localSheetId="23">'3-9存货汇总'!$C$10</definedName>
    <definedName name="sheet23_21" localSheetId="23">'3-9存货汇总'!$D$10</definedName>
    <definedName name="sheet23_22" localSheetId="23">'3-9存货汇总'!$E$10</definedName>
    <definedName name="sheet23_23" localSheetId="23">'3-9存货汇总'!$F$10</definedName>
    <definedName name="sheet23_24" localSheetId="23">'3-9存货汇总'!$G$10</definedName>
    <definedName name="sheet23_25" localSheetId="23">'3-9存货汇总'!$C$11</definedName>
    <definedName name="sheet23_26" localSheetId="23">'3-9存货汇总'!$D$11</definedName>
    <definedName name="sheet23_27" localSheetId="23">'3-9存货汇总'!$E$11</definedName>
    <definedName name="sheet23_28" localSheetId="23">'3-9存货汇总'!$F$11</definedName>
    <definedName name="sheet23_29" localSheetId="23">'3-9存货汇总'!$G$11</definedName>
    <definedName name="sheet23_3" localSheetId="23">'3-9存货汇总'!$A$3</definedName>
    <definedName name="sheet23_30" localSheetId="23">'3-9存货汇总'!$C$12</definedName>
    <definedName name="sheet23_31" localSheetId="23">'3-9存货汇总'!$D$12</definedName>
    <definedName name="sheet23_32" localSheetId="23">'3-9存货汇总'!$E$12</definedName>
    <definedName name="sheet23_33" localSheetId="23">'3-9存货汇总'!$F$12</definedName>
    <definedName name="sheet23_34" localSheetId="23">'3-9存货汇总'!$G$12</definedName>
    <definedName name="sheet23_35" localSheetId="23">'3-9存货汇总'!$C$13</definedName>
    <definedName name="sheet23_36" localSheetId="23">'3-9存货汇总'!$D$13</definedName>
    <definedName name="sheet23_37" localSheetId="23">'3-9存货汇总'!$E$13</definedName>
    <definedName name="sheet23_38" localSheetId="23">'3-9存货汇总'!$F$13</definedName>
    <definedName name="sheet23_39" localSheetId="23">'3-9存货汇总'!$G$13</definedName>
    <definedName name="sheet23_4" localSheetId="23">'3-9存货汇总'!$A$5</definedName>
    <definedName name="sheet23_40" localSheetId="23">'3-9存货汇总'!$C$14</definedName>
    <definedName name="sheet23_41" localSheetId="23">'3-9存货汇总'!$D$14</definedName>
    <definedName name="sheet23_42" localSheetId="23">'3-9存货汇总'!$E$14</definedName>
    <definedName name="sheet23_43" localSheetId="23">'3-9存货汇总'!$F$14</definedName>
    <definedName name="sheet23_44" localSheetId="23">'3-9存货汇总'!$G$14</definedName>
    <definedName name="sheet23_45" localSheetId="23">'3-9存货汇总'!$C$15</definedName>
    <definedName name="sheet23_46" localSheetId="23">'3-9存货汇总'!$D$15</definedName>
    <definedName name="sheet23_47" localSheetId="23">'3-9存货汇总'!$E$15</definedName>
    <definedName name="sheet23_48" localSheetId="23">'3-9存货汇总'!$F$15</definedName>
    <definedName name="sheet23_49" localSheetId="23">'3-9存货汇总'!$G$15</definedName>
    <definedName name="sheet23_5" localSheetId="23">'3-9存货汇总'!$C$7</definedName>
    <definedName name="sheet23_50" localSheetId="23">'3-9存货汇总'!$C$16</definedName>
    <definedName name="sheet23_51" localSheetId="23">'3-9存货汇总'!$D$16</definedName>
    <definedName name="sheet23_52" localSheetId="23">'3-9存货汇总'!$E$16</definedName>
    <definedName name="sheet23_53" localSheetId="23">'3-9存货汇总'!$F$16</definedName>
    <definedName name="sheet23_54" localSheetId="23">'3-9存货汇总'!$G$16</definedName>
    <definedName name="sheet23_55" localSheetId="23">'3-9存货汇总'!$C$17</definedName>
    <definedName name="sheet23_56" localSheetId="23">'3-9存货汇总'!$D$17</definedName>
    <definedName name="sheet23_57" localSheetId="23">'3-9存货汇总'!$E$17</definedName>
    <definedName name="sheet23_58" localSheetId="23">'3-9存货汇总'!$F$17</definedName>
    <definedName name="sheet23_59" localSheetId="23">'3-9存货汇总'!$G$17</definedName>
    <definedName name="sheet23_6" localSheetId="23">'3-9存货汇总'!$D$7</definedName>
    <definedName name="sheet23_60" localSheetId="23">'3-9存货汇总'!$C$18</definedName>
    <definedName name="sheet23_61" localSheetId="23">'3-9存货汇总'!$E$18</definedName>
    <definedName name="sheet23_62" localSheetId="23">'3-9存货汇总'!$D$18</definedName>
    <definedName name="sheet23_63" localSheetId="23">'3-9存货汇总'!$F$18</definedName>
    <definedName name="sheet23_64" localSheetId="23">'3-9存货汇总'!$G$18</definedName>
    <definedName name="sheet23_65" localSheetId="23">'3-9存货汇总'!$C$24</definedName>
    <definedName name="sheet23_66" localSheetId="23">'3-9存货汇总'!$C$25</definedName>
    <definedName name="sheet23_67" localSheetId="23">'3-9存货汇总'!$D$24</definedName>
    <definedName name="sheet23_68" localSheetId="23">'3-9存货汇总'!$D$25</definedName>
    <definedName name="sheet23_69" localSheetId="23">'3-9存货汇总'!$E$24</definedName>
    <definedName name="sheet23_7" localSheetId="23">'3-9存货汇总'!$E$7</definedName>
    <definedName name="sheet23_70" localSheetId="23">'3-9存货汇总'!$E$25</definedName>
    <definedName name="sheet23_71" localSheetId="23">'3-9存货汇总'!$F$25</definedName>
    <definedName name="sheet23_72" localSheetId="23">'3-9存货汇总'!$G$25</definedName>
    <definedName name="sheet23_73" localSheetId="23">'3-9存货汇总'!$C$26</definedName>
    <definedName name="sheet23_74" localSheetId="23">'3-9存货汇总'!$F$27</definedName>
    <definedName name="sheet23_75" localSheetId="23">'3-9存货汇总'!$D$27</definedName>
    <definedName name="sheet23_76" localSheetId="23">'3-9存货汇总'!$G$27</definedName>
    <definedName name="sheet23_8" localSheetId="23">'3-9存货汇总'!$F$7</definedName>
    <definedName name="sheet23_9" localSheetId="23">'3-9存货汇总'!$G$7</definedName>
    <definedName name="sheet24_1" localSheetId="24">'3-9-1材料采购（在途物资）'!$G$25</definedName>
    <definedName name="sheet24_10" localSheetId="24">'3-9-1材料采购（在途物资）'!$K$7</definedName>
    <definedName name="sheet24_11" localSheetId="24">'3-9-1材料采购（在途物资）'!$J$7</definedName>
    <definedName name="sheet24_12" localSheetId="24">'3-9-1材料采购（在途物资）'!$L$7</definedName>
    <definedName name="sheet24_13" localSheetId="24">'3-9-1材料采购（在途物资）'!$F$8</definedName>
    <definedName name="sheet24_14" localSheetId="24">'3-9-1材料采购（在途物资）'!$E$8</definedName>
    <definedName name="sheet24_16" localSheetId="24">'3-9-1材料采购（在途物资）'!$F$9</definedName>
    <definedName name="sheet24_17" localSheetId="24">'3-9-1材料采购（在途物资）'!$E$9</definedName>
    <definedName name="sheet24_19" localSheetId="24">'3-9-1材料采购（在途物资）'!$F$10</definedName>
    <definedName name="sheet24_2" localSheetId="24">'3-9-1材料采购（在途物资）'!$H$25</definedName>
    <definedName name="sheet24_20" localSheetId="24">'3-9-1材料采购（在途物资）'!$E$10</definedName>
    <definedName name="sheet24_22" localSheetId="24">'3-9-1材料采购（在途物资）'!$F$11</definedName>
    <definedName name="sheet24_23" localSheetId="24">'3-9-1材料采购（在途物资）'!$E$11</definedName>
    <definedName name="sheet24_25" localSheetId="24">'3-9-1材料采购（在途物资）'!$F$12</definedName>
    <definedName name="sheet24_26" localSheetId="24">'3-9-1材料采购（在途物资）'!$E$12</definedName>
    <definedName name="sheet24_28" localSheetId="24">'3-9-1材料采购（在途物资）'!$F$13</definedName>
    <definedName name="sheet24_29" localSheetId="24">'3-9-1材料采购（在途物资）'!$E$13</definedName>
    <definedName name="sheet24_3" localSheetId="24">'3-9-1材料采购（在途物资）'!$L$27</definedName>
    <definedName name="sheet24_31" localSheetId="24">'3-9-1材料采购（在途物资）'!$F$14</definedName>
    <definedName name="sheet24_32" localSheetId="24">'3-9-1材料采购（在途物资）'!$E$14</definedName>
    <definedName name="sheet24_34" localSheetId="24">'3-9-1材料采购（在途物资）'!$F$15</definedName>
    <definedName name="sheet24_35" localSheetId="24">'3-9-1材料采购（在途物资）'!$E$15</definedName>
    <definedName name="sheet24_37" localSheetId="24">'3-9-1材料采购（在途物资）'!$F$16</definedName>
    <definedName name="sheet24_38" localSheetId="24">'3-9-1材料采购（在途物资）'!$E$16</definedName>
    <definedName name="sheet24_4" localSheetId="24">'3-9-1材料采购（在途物资）'!$G$27</definedName>
    <definedName name="sheet24_40" localSheetId="24">'3-9-1材料采购（在途物资）'!$F$17</definedName>
    <definedName name="sheet24_41" localSheetId="24">'3-9-1材料采购（在途物资）'!$E$17</definedName>
    <definedName name="sheet24_43" localSheetId="24">'3-9-1材料采购（在途物资）'!$F$18</definedName>
    <definedName name="sheet24_44" localSheetId="24">'3-9-1材料采购（在途物资）'!$E$18</definedName>
    <definedName name="sheet24_46" localSheetId="24">'3-9-1材料采购（在途物资）'!$F$19</definedName>
    <definedName name="sheet24_47" localSheetId="24">'3-9-1材料采购（在途物资）'!$E$19</definedName>
    <definedName name="sheet24_49" localSheetId="24">'3-9-1材料采购（在途物资）'!$F$20</definedName>
    <definedName name="sheet24_5" localSheetId="24">'3-9-1材料采购（在途物资）'!$A$3</definedName>
    <definedName name="sheet24_50" localSheetId="24">'3-9-1材料采购（在途物资）'!$E$20</definedName>
    <definedName name="sheet24_52" localSheetId="24">'3-9-1材料采购（在途物资）'!$F$21</definedName>
    <definedName name="sheet24_53" localSheetId="24">'3-9-1材料采购（在途物资）'!$E$21</definedName>
    <definedName name="sheet24_55" localSheetId="24">'3-9-1材料采购（在途物资）'!$F$22</definedName>
    <definedName name="sheet24_56" localSheetId="24">'3-9-1材料采购（在途物资）'!$E$22</definedName>
    <definedName name="sheet24_58" localSheetId="24">'3-9-1材料采购（在途物资）'!$F$23</definedName>
    <definedName name="sheet24_59" localSheetId="24">'3-9-1材料采购（在途物资）'!$E$23</definedName>
    <definedName name="sheet24_6" localSheetId="24">'3-9-1材料采购（在途物资）'!$A$5</definedName>
    <definedName name="sheet24_61" localSheetId="24">'3-9-1材料采购（在途物资）'!$F$24</definedName>
    <definedName name="sheet24_62" localSheetId="24">'3-9-1材料采购（在途物资）'!$E$24</definedName>
    <definedName name="sheet24_63" localSheetId="24">'3-9-1材料采购（在途物资）'!$G$24</definedName>
    <definedName name="sheet24_64" localSheetId="24">'3-9-1材料采购（在途物资）'!$K$24</definedName>
    <definedName name="sheet24_65" localSheetId="24">'3-9-1材料采购（在途物资）'!$J$24</definedName>
    <definedName name="sheet24_66" localSheetId="24">'3-9-1材料采购（在途物资）'!$L$24</definedName>
    <definedName name="sheet24_67" localSheetId="24">'3-9-1材料采购（在途物资）'!$H$7</definedName>
    <definedName name="sheet24_68" localSheetId="24">'3-9-1材料采购（在途物资）'!$H$24</definedName>
    <definedName name="sheet24_69" localSheetId="24">'3-9-1材料采购（在途物资）'!$L$25</definedName>
    <definedName name="sheet24_7" localSheetId="24">'3-9-1材料采购（在途物资）'!$F$7</definedName>
    <definedName name="sheet24_70" localSheetId="24">'3-9-1材料采购（在途物资）'!$G$26</definedName>
    <definedName name="sheet24_71" localSheetId="24">'3-9-1材料采购（在途物资）'!$A$28</definedName>
    <definedName name="sheet24_72" localSheetId="24">'3-9-1材料采购（在途物资）'!$L$28</definedName>
    <definedName name="sheet24_73" localSheetId="24">'3-9-1材料采购（在途物资）'!$A$29</definedName>
    <definedName name="sheet24_74" localSheetId="24">'3-9-1材料采购（在途物资）'!$M$7</definedName>
    <definedName name="sheet24_75" localSheetId="24">'3-9-1材料采购（在途物资）'!$M$27</definedName>
    <definedName name="sheet24_76" localSheetId="24">'3-9-1材料采购（在途物资）'!$K$27</definedName>
    <definedName name="sheet24_77" localSheetId="24">'3-9-1材料采购（在途物资）'!$J$27</definedName>
    <definedName name="sheet24_78" localSheetId="24">'3-9-1材料采购（在途物资）'!$H$27</definedName>
    <definedName name="sheet24_79" localSheetId="24">'3-9-1材料采购（在途物资）'!$F$27</definedName>
    <definedName name="sheet24_8" localSheetId="24">'3-9-1材料采购（在途物资）'!$E$7</definedName>
    <definedName name="sheet24_80" localSheetId="24">'3-9-1材料采购（在途物资）'!$E$27</definedName>
    <definedName name="sheet24_9">'3-9-1材料采购（在途物资）'!$G$7</definedName>
    <definedName name="sheet25_1" localSheetId="25">'3-9-2原材料'!$H$25</definedName>
    <definedName name="sheet25_10" localSheetId="25">'3-9-2原材料'!$P$7</definedName>
    <definedName name="sheet25_100">'3-9-2原材料'!$I$24</definedName>
    <definedName name="sheet25_11" localSheetId="25">'3-9-2原材料'!$O$7</definedName>
    <definedName name="sheet25_12" localSheetId="25">'3-9-2原材料'!$Q$7</definedName>
    <definedName name="sheet25_2" localSheetId="25">'3-9-2原材料'!$I$25</definedName>
    <definedName name="sheet25_3" localSheetId="25">'3-9-2原材料'!$Q$27</definedName>
    <definedName name="sheet25_4" localSheetId="25">'3-9-2原材料'!$H$27</definedName>
    <definedName name="sheet25_5" localSheetId="25">'3-9-2原材料'!$A$3</definedName>
    <definedName name="sheet25_6" localSheetId="25">'3-9-2原材料'!$A$5</definedName>
    <definedName name="sheet25_61" localSheetId="25">'3-9-2原材料'!$G$24</definedName>
    <definedName name="sheet25_62" localSheetId="25">'3-9-2原材料'!$F$24</definedName>
    <definedName name="sheet25_63" localSheetId="25">'3-9-2原材料'!$H$24</definedName>
    <definedName name="sheet25_64" localSheetId="25">'3-9-2原材料'!$P$24</definedName>
    <definedName name="sheet25_65" localSheetId="25">'3-9-2原材料'!$O$24</definedName>
    <definedName name="sheet25_66" localSheetId="25">'3-9-2原材料'!$Q$24</definedName>
    <definedName name="sheet25_67" localSheetId="25">'3-9-2原材料'!$I$7</definedName>
    <definedName name="sheet25_68" localSheetId="25">'3-9-2原材料'!$I$23</definedName>
    <definedName name="sheet25_69" localSheetId="25">'3-9-2原材料'!$Q$23</definedName>
    <definedName name="sheet25_7" localSheetId="25">'3-9-2原材料'!$G$7</definedName>
    <definedName name="sheet25_70" localSheetId="25">'3-9-2原材料'!$Q$25</definedName>
    <definedName name="sheet25_71" localSheetId="25">'3-9-2原材料'!$H$26</definedName>
    <definedName name="sheet25_72" localSheetId="25">'3-9-2原材料'!$A$28</definedName>
    <definedName name="sheet25_73" localSheetId="25">'3-9-2原材料'!$Q$28</definedName>
    <definedName name="sheet25_74" localSheetId="25">'3-9-2原材料'!$A$29</definedName>
    <definedName name="sheet25_75" localSheetId="25">'3-9-2原材料'!$F$27</definedName>
    <definedName name="sheet25_76" localSheetId="25">'3-9-2原材料'!$G$27</definedName>
    <definedName name="sheet25_77" localSheetId="25">'3-9-2原材料'!$I$27</definedName>
    <definedName name="sheet25_78" localSheetId="25">'3-9-2原材料'!$L$7</definedName>
    <definedName name="sheet25_79" localSheetId="25">'3-9-2原材料'!$L$27</definedName>
    <definedName name="sheet25_8" localSheetId="25">'3-9-2原材料'!$F$7</definedName>
    <definedName name="sheet25_80" localSheetId="25">'3-9-2原材料'!$O$27</definedName>
    <definedName name="sheet25_81" localSheetId="25">'3-9-2原材料'!$P$27</definedName>
    <definedName name="sheet25_82" localSheetId="25">'3-9-2原材料'!$R$7</definedName>
    <definedName name="sheet25_83" localSheetId="25">'3-9-2原材料'!$R$27</definedName>
    <definedName name="sheet25_9" localSheetId="25">'3-9-2原材料'!$H$7</definedName>
    <definedName name="sheet26_1" localSheetId="26">'3-9-3在库周转材料'!$H$25</definedName>
    <definedName name="sheet26_10" localSheetId="26">'3-9-3在库周转材料'!$P$7</definedName>
    <definedName name="sheet26_100">'3-9-3在库周转材料'!$N$7</definedName>
    <definedName name="sheet26_101">'3-9-3在库周转材料'!$N$27</definedName>
    <definedName name="sheet26_11" localSheetId="26">'3-9-3在库周转材料'!$O$7</definedName>
    <definedName name="sheet26_12" localSheetId="26">'3-9-3在库周转材料'!$Q$7</definedName>
    <definedName name="sheet26_13" localSheetId="26">'3-9-3在库周转材料'!$G$8</definedName>
    <definedName name="sheet26_14" localSheetId="26">'3-9-3在库周转材料'!$F$8</definedName>
    <definedName name="sheet26_16" localSheetId="26">'3-9-3在库周转材料'!$G$9</definedName>
    <definedName name="sheet26_17" localSheetId="26">'3-9-3在库周转材料'!$F$9</definedName>
    <definedName name="sheet26_19" localSheetId="26">'3-9-3在库周转材料'!$G$10</definedName>
    <definedName name="sheet26_2" localSheetId="26">'3-9-3在库周转材料'!$I$25</definedName>
    <definedName name="sheet26_20" localSheetId="26">'3-9-3在库周转材料'!$F$10</definedName>
    <definedName name="sheet26_22" localSheetId="26">'3-9-3在库周转材料'!$G$11</definedName>
    <definedName name="sheet26_23" localSheetId="26">'3-9-3在库周转材料'!$F$11</definedName>
    <definedName name="sheet26_25" localSheetId="26">'3-9-3在库周转材料'!$G$12</definedName>
    <definedName name="sheet26_26" localSheetId="26">'3-9-3在库周转材料'!$F$12</definedName>
    <definedName name="sheet26_28" localSheetId="26">'3-9-3在库周转材料'!$G$13</definedName>
    <definedName name="sheet26_29" localSheetId="26">'3-9-3在库周转材料'!$F$13</definedName>
    <definedName name="sheet26_3" localSheetId="26">'3-9-3在库周转材料'!$Q$27</definedName>
    <definedName name="sheet26_31" localSheetId="26">'3-9-3在库周转材料'!$G$14</definedName>
    <definedName name="sheet26_32" localSheetId="26">'3-9-3在库周转材料'!$F$14</definedName>
    <definedName name="sheet26_34" localSheetId="26">'3-9-3在库周转材料'!$G$15</definedName>
    <definedName name="sheet26_35" localSheetId="26">'3-9-3在库周转材料'!$F$15</definedName>
    <definedName name="sheet26_37" localSheetId="26">'3-9-3在库周转材料'!$G$16</definedName>
    <definedName name="sheet26_38" localSheetId="26">'3-9-3在库周转材料'!$F$16</definedName>
    <definedName name="sheet26_4" localSheetId="26">'3-9-3在库周转材料'!$H$27</definedName>
    <definedName name="sheet26_40" localSheetId="26">'3-9-3在库周转材料'!$G$17</definedName>
    <definedName name="sheet26_41" localSheetId="26">'3-9-3在库周转材料'!$F$17</definedName>
    <definedName name="sheet26_43" localSheetId="26">'3-9-3在库周转材料'!$G$18</definedName>
    <definedName name="sheet26_44" localSheetId="26">'3-9-3在库周转材料'!$F$18</definedName>
    <definedName name="sheet26_46" localSheetId="26">'3-9-3在库周转材料'!$G$19</definedName>
    <definedName name="sheet26_47" localSheetId="26">'3-9-3在库周转材料'!$F$19</definedName>
    <definedName name="sheet26_49" localSheetId="26">'3-9-3在库周转材料'!$G$20</definedName>
    <definedName name="sheet26_5" localSheetId="26">'3-9-3在库周转材料'!$A$3</definedName>
    <definedName name="sheet26_50" localSheetId="26">'3-9-3在库周转材料'!$F$20</definedName>
    <definedName name="sheet26_52" localSheetId="26">'3-9-3在库周转材料'!$G$21</definedName>
    <definedName name="sheet26_53" localSheetId="26">'3-9-3在库周转材料'!$F$21</definedName>
    <definedName name="sheet26_55" localSheetId="26">'3-9-3在库周转材料'!$G$22</definedName>
    <definedName name="sheet26_56" localSheetId="26">'3-9-3在库周转材料'!$F$22</definedName>
    <definedName name="sheet26_58" localSheetId="26">'3-9-3在库周转材料'!$G$23</definedName>
    <definedName name="sheet26_59" localSheetId="26">'3-9-3在库周转材料'!$F$23</definedName>
    <definedName name="sheet26_6" localSheetId="26">'3-9-3在库周转材料'!$A$5</definedName>
    <definedName name="sheet26_61" localSheetId="26">'3-9-3在库周转材料'!$G$24</definedName>
    <definedName name="sheet26_62" localSheetId="26">'3-9-3在库周转材料'!$F$24</definedName>
    <definedName name="sheet26_63" localSheetId="26">'3-9-3在库周转材料'!$H$24</definedName>
    <definedName name="sheet26_64" localSheetId="26">'3-9-3在库周转材料'!$P$24</definedName>
    <definedName name="sheet26_65" localSheetId="26">'3-9-3在库周转材料'!$O$24</definedName>
    <definedName name="sheet26_66" localSheetId="26">'3-9-3在库周转材料'!$Q$24</definedName>
    <definedName name="sheet26_67" localSheetId="26">'3-9-3在库周转材料'!$I$7</definedName>
    <definedName name="sheet26_68" localSheetId="26">'3-9-3在库周转材料'!$I$24</definedName>
    <definedName name="sheet26_69" localSheetId="26">'3-9-3在库周转材料'!$Q$25</definedName>
    <definedName name="sheet26_7" localSheetId="26">'3-9-3在库周转材料'!$G$7</definedName>
    <definedName name="sheet26_70" localSheetId="26">'3-9-3在库周转材料'!$H$26</definedName>
    <definedName name="sheet26_71" localSheetId="26">'3-9-3在库周转材料'!$A$28</definedName>
    <definedName name="sheet26_72" localSheetId="26">'3-9-3在库周转材料'!$Q$28</definedName>
    <definedName name="sheet26_73" localSheetId="26">'3-9-3在库周转材料'!$A$29</definedName>
    <definedName name="sheet26_74" localSheetId="26">'3-9-3在库周转材料'!$R$7</definedName>
    <definedName name="sheet26_75" localSheetId="26">'3-9-3在库周转材料'!$R$27</definedName>
    <definedName name="sheet26_76" localSheetId="26">'3-9-3在库周转材料'!$P$27</definedName>
    <definedName name="sheet26_77" localSheetId="26">'3-9-3在库周转材料'!$O$27</definedName>
    <definedName name="sheet26_78" localSheetId="26">'3-9-3在库周转材料'!$L$7</definedName>
    <definedName name="sheet26_79" localSheetId="26">'3-9-3在库周转材料'!$L$27</definedName>
    <definedName name="sheet26_8" localSheetId="26">'3-9-3在库周转材料'!$F$7</definedName>
    <definedName name="sheet26_80" localSheetId="26">'3-9-3在库周转材料'!$I$27</definedName>
    <definedName name="sheet26_81" localSheetId="26">'3-9-3在库周转材料'!$G$27</definedName>
    <definedName name="sheet26_82" localSheetId="26">'3-9-3在库周转材料'!$F$27</definedName>
    <definedName name="sheet26_9" localSheetId="26">'3-9-3在库周转材料'!$H$7</definedName>
    <definedName name="sheet27_1" localSheetId="27">'3-9-4委托加工物资'!$H$25</definedName>
    <definedName name="sheet27_10" localSheetId="27">'3-9-4委托加工物资'!$K$7</definedName>
    <definedName name="sheet27_11" localSheetId="27">'3-9-4委托加工物资'!$J$7</definedName>
    <definedName name="sheet27_12" localSheetId="27">'3-9-4委托加工物资'!$L$7</definedName>
    <definedName name="sheet27_13" localSheetId="27">'3-9-4委托加工物资'!$G$8</definedName>
    <definedName name="sheet27_14" localSheetId="27">'3-9-4委托加工物资'!$F$8</definedName>
    <definedName name="sheet27_16" localSheetId="27">'3-9-4委托加工物资'!$G$9</definedName>
    <definedName name="sheet27_17" localSheetId="27">'3-9-4委托加工物资'!$F$9</definedName>
    <definedName name="sheet27_19" localSheetId="27">'3-9-4委托加工物资'!$G$10</definedName>
    <definedName name="sheet27_2" localSheetId="27">'3-9-4委托加工物资'!$I$25</definedName>
    <definedName name="sheet27_20" localSheetId="27">'3-9-4委托加工物资'!$F$10</definedName>
    <definedName name="sheet27_22" localSheetId="27">'3-9-4委托加工物资'!$G$11</definedName>
    <definedName name="sheet27_23" localSheetId="27">'3-9-4委托加工物资'!$F$11</definedName>
    <definedName name="sheet27_25" localSheetId="27">'3-9-4委托加工物资'!$G$12</definedName>
    <definedName name="sheet27_26" localSheetId="27">'3-9-4委托加工物资'!$F$12</definedName>
    <definedName name="sheet27_28" localSheetId="27">'3-9-4委托加工物资'!$G$13</definedName>
    <definedName name="sheet27_29" localSheetId="27">'3-9-4委托加工物资'!$F$13</definedName>
    <definedName name="sheet27_3" localSheetId="27">'3-9-4委托加工物资'!$L$27</definedName>
    <definedName name="sheet27_31" localSheetId="27">'3-9-4委托加工物资'!$G$14</definedName>
    <definedName name="sheet27_32" localSheetId="27">'3-9-4委托加工物资'!$F$14</definedName>
    <definedName name="sheet27_34" localSheetId="27">'3-9-4委托加工物资'!$G$15</definedName>
    <definedName name="sheet27_35" localSheetId="27">'3-9-4委托加工物资'!$F$15</definedName>
    <definedName name="sheet27_37" localSheetId="27">'3-9-4委托加工物资'!$G$16</definedName>
    <definedName name="sheet27_38" localSheetId="27">'3-9-4委托加工物资'!$F$16</definedName>
    <definedName name="sheet27_4" localSheetId="27">'3-9-4委托加工物资'!$H$27</definedName>
    <definedName name="sheet27_40" localSheetId="27">'3-9-4委托加工物资'!$G$17</definedName>
    <definedName name="sheet27_41" localSheetId="27">'3-9-4委托加工物资'!$F$17</definedName>
    <definedName name="sheet27_43" localSheetId="27">'3-9-4委托加工物资'!$G$18</definedName>
    <definedName name="sheet27_44" localSheetId="27">'3-9-4委托加工物资'!$F$18</definedName>
    <definedName name="sheet27_46" localSheetId="27">'3-9-4委托加工物资'!$G$19</definedName>
    <definedName name="sheet27_47" localSheetId="27">'3-9-4委托加工物资'!$F$19</definedName>
    <definedName name="sheet27_49" localSheetId="27">'3-9-4委托加工物资'!$G$20</definedName>
    <definedName name="sheet27_5" localSheetId="27">'3-9-4委托加工物资'!$A$3</definedName>
    <definedName name="sheet27_50" localSheetId="27">'3-9-4委托加工物资'!$F$20</definedName>
    <definedName name="sheet27_52" localSheetId="27">'3-9-4委托加工物资'!$G$21</definedName>
    <definedName name="sheet27_53" localSheetId="27">'3-9-4委托加工物资'!$F$21</definedName>
    <definedName name="sheet27_55" localSheetId="27">'3-9-4委托加工物资'!$G$22</definedName>
    <definedName name="sheet27_56" localSheetId="27">'3-9-4委托加工物资'!$F$22</definedName>
    <definedName name="sheet27_58" localSheetId="27">'3-9-4委托加工物资'!$G$23</definedName>
    <definedName name="sheet27_59" localSheetId="27">'3-9-4委托加工物资'!$F$23</definedName>
    <definedName name="sheet27_6" localSheetId="27">'3-9-4委托加工物资'!$A$5</definedName>
    <definedName name="sheet27_61" localSheetId="27">'3-9-4委托加工物资'!$G$24</definedName>
    <definedName name="sheet27_62" localSheetId="27">'3-9-4委托加工物资'!$F$24</definedName>
    <definedName name="sheet27_63" localSheetId="27">'3-9-4委托加工物资'!$H$24</definedName>
    <definedName name="sheet27_64" localSheetId="27">'3-9-4委托加工物资'!$K$24</definedName>
    <definedName name="sheet27_65" localSheetId="27">'3-9-4委托加工物资'!$J$24</definedName>
    <definedName name="sheet27_66" localSheetId="27">'3-9-4委托加工物资'!$L$24</definedName>
    <definedName name="sheet27_67" localSheetId="27">'3-9-4委托加工物资'!$I$7</definedName>
    <definedName name="sheet27_68" localSheetId="27">'3-9-4委托加工物资'!$I$24</definedName>
    <definedName name="sheet27_69" localSheetId="27">'3-9-4委托加工物资'!$L$25</definedName>
    <definedName name="sheet27_7" localSheetId="27">'3-9-4委托加工物资'!$G$7</definedName>
    <definedName name="sheet27_70" localSheetId="27">'3-9-4委托加工物资'!$H$26</definedName>
    <definedName name="sheet27_71" localSheetId="27">'3-9-4委托加工物资'!$A$28</definedName>
    <definedName name="sheet27_72" localSheetId="27">'3-9-4委托加工物资'!$L$28</definedName>
    <definedName name="sheet27_73" localSheetId="27">'3-9-4委托加工物资'!$A$29</definedName>
    <definedName name="sheet27_74" localSheetId="27">'3-9-4委托加工物资'!$F$27</definedName>
    <definedName name="sheet27_75" localSheetId="27">'3-9-4委托加工物资'!$G$27</definedName>
    <definedName name="sheet27_76" localSheetId="27">'3-9-4委托加工物资'!$I$27</definedName>
    <definedName name="sheet27_77" localSheetId="27">'3-9-4委托加工物资'!$J$27</definedName>
    <definedName name="sheet27_78" localSheetId="27">'3-9-4委托加工物资'!$K$27</definedName>
    <definedName name="sheet27_79" localSheetId="27">'3-9-4委托加工物资'!$M$7</definedName>
    <definedName name="sheet27_8" localSheetId="27">'3-9-4委托加工物资'!$F$7</definedName>
    <definedName name="sheet27_80" localSheetId="27">'3-9-4委托加工物资'!$M$27</definedName>
    <definedName name="sheet27_9" localSheetId="27">'3-9-4委托加工物资'!$H$7</definedName>
    <definedName name="sheet28_1" localSheetId="28">'3-9-5产成品（库存商品）'!$I$25</definedName>
    <definedName name="sheet28_10" localSheetId="28">'3-9-5产成品（库存商品）'!$K$7</definedName>
    <definedName name="sheet28_11" localSheetId="28">'3-9-5产成品（库存商品）'!$O$7</definedName>
    <definedName name="sheet28_12" localSheetId="28">'3-9-5产成品（库存商品）'!$S$7</definedName>
    <definedName name="sheet28_13" localSheetId="28">'3-9-5产成品（库存商品）'!$P$7</definedName>
    <definedName name="sheet28_14" localSheetId="28">'3-9-5产成品（库存商品）'!$T$7</definedName>
    <definedName name="sheet28_15" localSheetId="28">'3-9-5产成品（库存商品）'!$H$8</definedName>
    <definedName name="sheet28_16" localSheetId="28">'3-9-5产成品（库存商品）'!$F$8</definedName>
    <definedName name="sheet28_18" localSheetId="28">'3-9-5产成品（库存商品）'!$H$9</definedName>
    <definedName name="sheet28_19" localSheetId="28">'3-9-5产成品（库存商品）'!$F$9</definedName>
    <definedName name="sheet28_2" localSheetId="28">'3-9-5产成品（库存商品）'!$J$25</definedName>
    <definedName name="sheet28_21" localSheetId="28">'3-9-5产成品（库存商品）'!$H$10</definedName>
    <definedName name="sheet28_22" localSheetId="28">'3-9-5产成品（库存商品）'!$F$10</definedName>
    <definedName name="sheet28_24" localSheetId="28">'3-9-5产成品（库存商品）'!$H$11</definedName>
    <definedName name="sheet28_25" localSheetId="28">'3-9-5产成品（库存商品）'!$F$11</definedName>
    <definedName name="sheet28_27" localSheetId="28">'3-9-5产成品（库存商品）'!$H$12</definedName>
    <definedName name="sheet28_28" localSheetId="28">'3-9-5产成品（库存商品）'!$F$12</definedName>
    <definedName name="sheet28_3" localSheetId="28">'3-9-5产成品（库存商品）'!$T$27</definedName>
    <definedName name="sheet28_30" localSheetId="28">'3-9-5产成品（库存商品）'!$H$13</definedName>
    <definedName name="sheet28_31" localSheetId="28">'3-9-5产成品（库存商品）'!$F$13</definedName>
    <definedName name="sheet28_33" localSheetId="28">'3-9-5产成品（库存商品）'!$H$14</definedName>
    <definedName name="sheet28_34" localSheetId="28">'3-9-5产成品（库存商品）'!$F$14</definedName>
    <definedName name="sheet28_36" localSheetId="28">'3-9-5产成品（库存商品）'!$H$15</definedName>
    <definedName name="sheet28_37" localSheetId="28">'3-9-5产成品（库存商品）'!$F$15</definedName>
    <definedName name="sheet28_39" localSheetId="28">'3-9-5产成品（库存商品）'!$H$16</definedName>
    <definedName name="sheet28_4" localSheetId="28">'3-9-5产成品（库存商品）'!$I$27</definedName>
    <definedName name="sheet28_40" localSheetId="28">'3-9-5产成品（库存商品）'!$F$16</definedName>
    <definedName name="sheet28_42" localSheetId="28">'3-9-5产成品（库存商品）'!$H$17</definedName>
    <definedName name="sheet28_43" localSheetId="28">'3-9-5产成品（库存商品）'!$F$17</definedName>
    <definedName name="sheet28_45" localSheetId="28">'3-9-5产成品（库存商品）'!$H$18</definedName>
    <definedName name="sheet28_46" localSheetId="28">'3-9-5产成品（库存商品）'!$F$18</definedName>
    <definedName name="sheet28_48" localSheetId="28">'3-9-5产成品（库存商品）'!$H$19</definedName>
    <definedName name="sheet28_49" localSheetId="28">'3-9-5产成品（库存商品）'!$F$19</definedName>
    <definedName name="sheet28_5" localSheetId="28">'3-9-5产成品（库存商品）'!$A$3</definedName>
    <definedName name="sheet28_51" localSheetId="28">'3-9-5产成品（库存商品）'!$H$20</definedName>
    <definedName name="sheet28_52" localSheetId="28">'3-9-5产成品（库存商品）'!$F$20</definedName>
    <definedName name="sheet28_54" localSheetId="28">'3-9-5产成品（库存商品）'!$H$21</definedName>
    <definedName name="sheet28_55" localSheetId="28">'3-9-5产成品（库存商品）'!$F$21</definedName>
    <definedName name="sheet28_57" localSheetId="28">'3-9-5产成品（库存商品）'!$H$22</definedName>
    <definedName name="sheet28_58" localSheetId="28">'3-9-5产成品（库存商品）'!$F$22</definedName>
    <definedName name="sheet28_6" localSheetId="28">'3-9-5产成品（库存商品）'!$A$5</definedName>
    <definedName name="sheet28_60" localSheetId="28">'3-9-5产成品（库存商品）'!$H$23</definedName>
    <definedName name="sheet28_61" localSheetId="28">'3-9-5产成品（库存商品）'!$F$23</definedName>
    <definedName name="sheet28_63" localSheetId="28">'3-9-5产成品（库存商品）'!$H$24</definedName>
    <definedName name="sheet28_64" localSheetId="28">'3-9-5产成品（库存商品）'!$F$24</definedName>
    <definedName name="sheet28_65" localSheetId="28">'3-9-5产成品（库存商品）'!$I$24</definedName>
    <definedName name="sheet28_66" localSheetId="28">'3-9-5产成品（库存商品）'!$K$24</definedName>
    <definedName name="sheet28_67" localSheetId="28">'3-9-5产成品（库存商品）'!$O$24</definedName>
    <definedName name="sheet28_68" localSheetId="28">'3-9-5产成品（库存商品）'!$S$24</definedName>
    <definedName name="sheet28_69" localSheetId="28">'3-9-5产成品（库存商品）'!$P$24</definedName>
    <definedName name="sheet28_7" localSheetId="28">'3-9-5产成品（库存商品）'!$H$7</definedName>
    <definedName name="sheet28_70" localSheetId="28">'3-9-5产成品（库存商品）'!$T$24</definedName>
    <definedName name="sheet28_71" localSheetId="28">'3-9-5产成品（库存商品）'!$J$7</definedName>
    <definedName name="sheet28_72" localSheetId="28">'3-9-5产成品（库存商品）'!$J$24</definedName>
    <definedName name="sheet28_73" localSheetId="28">'3-9-5产成品（库存商品）'!$T$25</definedName>
    <definedName name="sheet28_74" localSheetId="28">'3-9-5产成品（库存商品）'!$I$26</definedName>
    <definedName name="sheet28_75" localSheetId="28">'3-9-5产成品（库存商品）'!$A$28</definedName>
    <definedName name="sheet28_76" localSheetId="28">'3-9-5产成品（库存商品）'!$T$28</definedName>
    <definedName name="sheet28_77" localSheetId="28">'3-9-5产成品（库存商品）'!$A$29</definedName>
    <definedName name="sheet28_78" localSheetId="28">'3-9-5产成品（库存商品）'!$U$7</definedName>
    <definedName name="sheet28_79" localSheetId="28">'3-9-5产成品（库存商品）'!$U$27</definedName>
    <definedName name="sheet28_8" localSheetId="28">'3-9-5产成品（库存商品）'!$F$7</definedName>
    <definedName name="sheet28_80" localSheetId="28">'3-9-5产成品（库存商品）'!$S$27</definedName>
    <definedName name="sheet28_81" localSheetId="28">'3-9-5产成品（库存商品）'!$Q$7</definedName>
    <definedName name="sheet28_82" localSheetId="28">'3-9-5产成品（库存商品）'!$Q$27</definedName>
    <definedName name="sheet28_83" localSheetId="28">'3-9-5产成品（库存商品）'!$P$27</definedName>
    <definedName name="sheet28_84" localSheetId="28">'3-9-5产成品（库存商品）'!$L$7</definedName>
    <definedName name="sheet28_85" localSheetId="28">'3-9-5产成品（库存商品）'!$L$27</definedName>
    <definedName name="sheet28_86" localSheetId="28">'3-9-5产成品（库存商品）'!$J$27</definedName>
    <definedName name="sheet28_87" localSheetId="28">'3-9-5产成品（库存商品）'!$H$27</definedName>
    <definedName name="sheet28_88" localSheetId="28">'3-9-5产成品（库存商品）'!$G$7</definedName>
    <definedName name="sheet28_89" localSheetId="28">'3-9-5产成品（库存商品）'!$G$27</definedName>
    <definedName name="sheet28_9" localSheetId="28">'3-9-5产成品（库存商品）'!$I$7</definedName>
    <definedName name="sheet28_90" localSheetId="28">'3-9-5产成品（库存商品）'!$F$27</definedName>
    <definedName name="sheet30_1" localSheetId="29">'3-9-6在产品（自制半成品）'!$G$25</definedName>
    <definedName name="sheet30_10" localSheetId="29">'3-9-6在产品（自制半成品）'!$I$7</definedName>
    <definedName name="sheet30_11" localSheetId="29">'3-9-6在产品（自制半成品）'!$O$7</definedName>
    <definedName name="sheet30_12" localSheetId="29">'3-9-6在产品（自制半成品）'!$Q$7</definedName>
    <definedName name="sheet30_13" localSheetId="29">'3-9-6在产品（自制半成品）'!$P$7</definedName>
    <definedName name="sheet30_14" localSheetId="29">'3-9-6在产品（自制半成品）'!$R$7</definedName>
    <definedName name="sheet30_15" localSheetId="29">'3-9-6在产品（自制半成品）'!$F$8</definedName>
    <definedName name="sheet30_16" localSheetId="29">'3-9-6在产品（自制半成品）'!$E$8</definedName>
    <definedName name="sheet30_18" localSheetId="29">'3-9-6在产品（自制半成品）'!$F$9</definedName>
    <definedName name="sheet30_19" localSheetId="29">'3-9-6在产品（自制半成品）'!$E$9</definedName>
    <definedName name="sheet30_2" localSheetId="29">'3-9-6在产品（自制半成品）'!$H$25</definedName>
    <definedName name="sheet30_21" localSheetId="29">'3-9-6在产品（自制半成品）'!$F$10</definedName>
    <definedName name="sheet30_22" localSheetId="29">'3-9-6在产品（自制半成品）'!$E$10</definedName>
    <definedName name="sheet30_24" localSheetId="29">'3-9-6在产品（自制半成品）'!$F$11</definedName>
    <definedName name="sheet30_25" localSheetId="29">'3-9-6在产品（自制半成品）'!$E$11</definedName>
    <definedName name="sheet30_27" localSheetId="29">'3-9-6在产品（自制半成品）'!$F$12</definedName>
    <definedName name="sheet30_28" localSheetId="29">'3-9-6在产品（自制半成品）'!$E$12</definedName>
    <definedName name="sheet30_3" localSheetId="29">'3-9-6在产品（自制半成品）'!$R$27</definedName>
    <definedName name="sheet30_30" localSheetId="29">'3-9-6在产品（自制半成品）'!$F$13</definedName>
    <definedName name="sheet30_31" localSheetId="29">'3-9-6在产品（自制半成品）'!$E$13</definedName>
    <definedName name="sheet30_33" localSheetId="29">'3-9-6在产品（自制半成品）'!$F$14</definedName>
    <definedName name="sheet30_34" localSheetId="29">'3-9-6在产品（自制半成品）'!$E$14</definedName>
    <definedName name="sheet30_36" localSheetId="29">'3-9-6在产品（自制半成品）'!$F$15</definedName>
    <definedName name="sheet30_37" localSheetId="29">'3-9-6在产品（自制半成品）'!$E$15</definedName>
    <definedName name="sheet30_39" localSheetId="29">'3-9-6在产品（自制半成品）'!$F$16</definedName>
    <definedName name="sheet30_4" localSheetId="29">'3-9-6在产品（自制半成品）'!$G$27</definedName>
    <definedName name="sheet30_40" localSheetId="29">'3-9-6在产品（自制半成品）'!$E$16</definedName>
    <definedName name="sheet30_42" localSheetId="29">'3-9-6在产品（自制半成品）'!$F$17</definedName>
    <definedName name="sheet30_43" localSheetId="29">'3-9-6在产品（自制半成品）'!$E$17</definedName>
    <definedName name="sheet30_45" localSheetId="29">'3-9-6在产品（自制半成品）'!$F$18</definedName>
    <definedName name="sheet30_46" localSheetId="29">'3-9-6在产品（自制半成品）'!$E$18</definedName>
    <definedName name="sheet30_48" localSheetId="29">'3-9-6在产品（自制半成品）'!$F$19</definedName>
    <definedName name="sheet30_49" localSheetId="29">'3-9-6在产品（自制半成品）'!$E$19</definedName>
    <definedName name="sheet30_5" localSheetId="29">'3-9-6在产品（自制半成品）'!$A$3</definedName>
    <definedName name="sheet30_51" localSheetId="29">'3-9-6在产品（自制半成品）'!$F$20</definedName>
    <definedName name="sheet30_52" localSheetId="29">'3-9-6在产品（自制半成品）'!$E$20</definedName>
    <definedName name="sheet30_54" localSheetId="29">'3-9-6在产品（自制半成品）'!$F$21</definedName>
    <definedName name="sheet30_55" localSheetId="29">'3-9-6在产品（自制半成品）'!$E$21</definedName>
    <definedName name="sheet30_57" localSheetId="29">'3-9-6在产品（自制半成品）'!$F$22</definedName>
    <definedName name="sheet30_58" localSheetId="29">'3-9-6在产品（自制半成品）'!$E$22</definedName>
    <definedName name="sheet30_6" localSheetId="29">'3-9-6在产品（自制半成品）'!$A$5</definedName>
    <definedName name="sheet30_60" localSheetId="29">'3-9-6在产品（自制半成品）'!$F$23</definedName>
    <definedName name="sheet30_61" localSheetId="29">'3-9-6在产品（自制半成品）'!$E$23</definedName>
    <definedName name="sheet30_63" localSheetId="29">'3-9-6在产品（自制半成品）'!$F$24</definedName>
    <definedName name="sheet30_64" localSheetId="29">'3-9-6在产品（自制半成品）'!$E$24</definedName>
    <definedName name="sheet30_65" localSheetId="29">'3-9-6在产品（自制半成品）'!$G$24</definedName>
    <definedName name="sheet30_66" localSheetId="29">'3-9-6在产品（自制半成品）'!$I$24</definedName>
    <definedName name="sheet30_67" localSheetId="29">'3-9-6在产品（自制半成品）'!$O$24</definedName>
    <definedName name="sheet30_68" localSheetId="29">'3-9-6在产品（自制半成品）'!$Q$24</definedName>
    <definedName name="sheet30_69" localSheetId="29">'3-9-6在产品（自制半成品）'!$P$24</definedName>
    <definedName name="sheet30_7" localSheetId="29">'3-9-6在产品（自制半成品）'!$F$7</definedName>
    <definedName name="sheet30_70" localSheetId="29">'3-9-6在产品（自制半成品）'!$R$24</definedName>
    <definedName name="sheet30_71" localSheetId="29">'3-9-6在产品（自制半成品）'!$H$7</definedName>
    <definedName name="sheet30_72" localSheetId="29">'3-9-6在产品（自制半成品）'!$H$24</definedName>
    <definedName name="sheet30_73" localSheetId="29">'3-9-6在产品（自制半成品）'!$R$25</definedName>
    <definedName name="sheet30_74" localSheetId="29">'3-9-6在产品（自制半成品）'!$G$26</definedName>
    <definedName name="sheet30_75" localSheetId="29">'3-9-6在产品（自制半成品）'!$A$28</definedName>
    <definedName name="sheet30_76" localSheetId="29">'3-9-6在产品（自制半成品）'!$R$28</definedName>
    <definedName name="sheet30_77" localSheetId="29">'3-9-6在产品（自制半成品）'!$A$29</definedName>
    <definedName name="sheet30_78" localSheetId="29">'3-9-6在产品（自制半成品）'!$E$27</definedName>
    <definedName name="sheet30_79" localSheetId="29">'3-9-6在产品（自制半成品）'!$F$27</definedName>
    <definedName name="sheet30_8" localSheetId="29">'3-9-6在产品（自制半成品）'!$E$7</definedName>
    <definedName name="sheet30_80" localSheetId="29">'3-9-6在产品（自制半成品）'!$H$27</definedName>
    <definedName name="sheet30_81" localSheetId="29">'3-9-6在产品（自制半成品）'!$J$7</definedName>
    <definedName name="sheet30_82" localSheetId="29">'3-9-6在产品（自制半成品）'!$J$27</definedName>
    <definedName name="sheet30_83" localSheetId="29">'3-9-6在产品（自制半成品）'!$K$7</definedName>
    <definedName name="sheet30_84" localSheetId="29">'3-9-6在产品（自制半成品）'!$K$27</definedName>
    <definedName name="sheet30_85" localSheetId="29">'3-9-6在产品（自制半成品）'!$P$27</definedName>
    <definedName name="sheet30_86" localSheetId="29">'3-9-6在产品（自制半成品）'!$Q$27</definedName>
    <definedName name="sheet30_87" localSheetId="29">'3-9-6在产品（自制半成品）'!$S$7</definedName>
    <definedName name="sheet30_88" localSheetId="29">'3-9-6在产品（自制半成品）'!$S$27</definedName>
    <definedName name="sheet30_9" localSheetId="29">'3-9-6在产品（自制半成品）'!$G$7</definedName>
    <definedName name="sheet31_1" localSheetId="30">'3-9-7发出商品'!$H$25</definedName>
    <definedName name="sheet31_10" localSheetId="30">'3-9-7发出商品'!$K$7</definedName>
    <definedName name="sheet31_11" localSheetId="30">'3-9-7发出商品'!$M$7</definedName>
    <definedName name="sheet31_12" localSheetId="30">'3-9-7发出商品'!$L$7</definedName>
    <definedName name="sheet31_13" localSheetId="30">'3-9-7发出商品'!$N$7</definedName>
    <definedName name="sheet31_14" localSheetId="30">'3-9-7发出商品'!$G$8</definedName>
    <definedName name="sheet31_15" localSheetId="30">'3-9-7发出商品'!$F$8</definedName>
    <definedName name="sheet31_17" localSheetId="30">'3-9-7发出商品'!$G$9</definedName>
    <definedName name="sheet31_18" localSheetId="30">'3-9-7发出商品'!$F$9</definedName>
    <definedName name="sheet31_2" localSheetId="30">'3-9-7发出商品'!$I$25</definedName>
    <definedName name="sheet31_20" localSheetId="30">'3-9-7发出商品'!$G$10</definedName>
    <definedName name="sheet31_21" localSheetId="30">'3-9-7发出商品'!$F$10</definedName>
    <definedName name="sheet31_23" localSheetId="30">'3-9-7发出商品'!$G$11</definedName>
    <definedName name="sheet31_24" localSheetId="30">'3-9-7发出商品'!$F$11</definedName>
    <definedName name="sheet31_26" localSheetId="30">'3-9-7发出商品'!$G$12</definedName>
    <definedName name="sheet31_27" localSheetId="30">'3-9-7发出商品'!$F$12</definedName>
    <definedName name="sheet31_29" localSheetId="30">'3-9-7发出商品'!$G$13</definedName>
    <definedName name="sheet31_3" localSheetId="30">'3-9-7发出商品'!$N$27</definedName>
    <definedName name="sheet31_30" localSheetId="30">'3-9-7发出商品'!$F$13</definedName>
    <definedName name="sheet31_32" localSheetId="30">'3-9-7发出商品'!$G$14</definedName>
    <definedName name="sheet31_33" localSheetId="30">'3-9-7发出商品'!$F$14</definedName>
    <definedName name="sheet31_35" localSheetId="30">'3-9-7发出商品'!$G$15</definedName>
    <definedName name="sheet31_36" localSheetId="30">'3-9-7发出商品'!$F$15</definedName>
    <definedName name="sheet31_38" localSheetId="30">'3-9-7发出商品'!$G$16</definedName>
    <definedName name="sheet31_39" localSheetId="30">'3-9-7发出商品'!$F$16</definedName>
    <definedName name="sheet31_4" localSheetId="30">'3-9-7发出商品'!$H$27</definedName>
    <definedName name="sheet31_41" localSheetId="30">'3-9-7发出商品'!$G$17</definedName>
    <definedName name="sheet31_42" localSheetId="30">'3-9-7发出商品'!$F$17</definedName>
    <definedName name="sheet31_44" localSheetId="30">'3-9-7发出商品'!$G$18</definedName>
    <definedName name="sheet31_45" localSheetId="30">'3-9-7发出商品'!$F$18</definedName>
    <definedName name="sheet31_47" localSheetId="30">'3-9-7发出商品'!$G$19</definedName>
    <definedName name="sheet31_48" localSheetId="30">'3-9-7发出商品'!$F$19</definedName>
    <definedName name="sheet31_5" localSheetId="30">'3-9-7发出商品'!$A$3</definedName>
    <definedName name="sheet31_50" localSheetId="30">'3-9-7发出商品'!$G$20</definedName>
    <definedName name="sheet31_51" localSheetId="30">'3-9-7发出商品'!$F$20</definedName>
    <definedName name="sheet31_53" localSheetId="30">'3-9-7发出商品'!$G$21</definedName>
    <definedName name="sheet31_54" localSheetId="30">'3-9-7发出商品'!$F$21</definedName>
    <definedName name="sheet31_56" localSheetId="30">'3-9-7发出商品'!$G$22</definedName>
    <definedName name="sheet31_57" localSheetId="30">'3-9-7发出商品'!$F$22</definedName>
    <definedName name="sheet31_59" localSheetId="30">'3-9-7发出商品'!$G$23</definedName>
    <definedName name="sheet31_6" localSheetId="30">'3-9-7发出商品'!$A$5</definedName>
    <definedName name="sheet31_60" localSheetId="30">'3-9-7发出商品'!$F$23</definedName>
    <definedName name="sheet31_62" localSheetId="30">'3-9-7发出商品'!$G$24</definedName>
    <definedName name="sheet31_63" localSheetId="30">'3-9-7发出商品'!$F$24</definedName>
    <definedName name="sheet31_64" localSheetId="30">'3-9-7发出商品'!$H$24</definedName>
    <definedName name="sheet31_65" localSheetId="30">'3-9-7发出商品'!$K$24</definedName>
    <definedName name="sheet31_66" localSheetId="30">'3-9-7发出商品'!$M$24</definedName>
    <definedName name="sheet31_67" localSheetId="30">'3-9-7发出商品'!$L$24</definedName>
    <definedName name="sheet31_68" localSheetId="30">'3-9-7发出商品'!$N$24</definedName>
    <definedName name="sheet31_69" localSheetId="30">'3-9-7发出商品'!$I$7</definedName>
    <definedName name="sheet31_7" localSheetId="30">'3-9-7发出商品'!$G$7</definedName>
    <definedName name="sheet31_70" localSheetId="30">'3-9-7发出商品'!$I$24</definedName>
    <definedName name="sheet31_71" localSheetId="30">'3-9-7发出商品'!$N$25</definedName>
    <definedName name="sheet31_72" localSheetId="30">'3-9-7发出商品'!$H$26</definedName>
    <definedName name="sheet31_73" localSheetId="30">'3-9-7发出商品'!$A$28</definedName>
    <definedName name="sheet31_74" localSheetId="30">'3-9-7发出商品'!$N$28</definedName>
    <definedName name="sheet31_75" localSheetId="30">'3-9-7发出商品'!$A$29</definedName>
    <definedName name="sheet31_76" localSheetId="30">'3-9-7发出商品'!$F$27</definedName>
    <definedName name="sheet31_77" localSheetId="30">'3-9-7发出商品'!$G$27</definedName>
    <definedName name="sheet31_78" localSheetId="30">'3-9-7发出商品'!$I$27</definedName>
    <definedName name="sheet31_79" localSheetId="30">'3-9-7发出商品'!$J$7</definedName>
    <definedName name="sheet31_8" localSheetId="30">'3-9-7发出商品'!$F$7</definedName>
    <definedName name="sheet31_80" localSheetId="30">'3-9-7发出商品'!$J$27</definedName>
    <definedName name="sheet31_81" localSheetId="30">'3-9-7发出商品'!$L$27</definedName>
    <definedName name="sheet31_82" localSheetId="30">'3-9-7发出商品'!$M$27</definedName>
    <definedName name="sheet31_83" localSheetId="30">'3-9-7发出商品'!$O$7</definedName>
    <definedName name="sheet31_84" localSheetId="30">'3-9-7发出商品'!$O$27</definedName>
    <definedName name="sheet31_9" localSheetId="30">'3-9-7发出商品'!$H$7</definedName>
    <definedName name="sheet32_1" localSheetId="31">'3-9-8在用周转材料'!$H$25</definedName>
    <definedName name="sheet32_10" localSheetId="31">'3-9-8在用周转材料'!$M$7</definedName>
    <definedName name="sheet32_11" localSheetId="31">'3-9-8在用周转材料'!$J$24</definedName>
    <definedName name="sheet32_12" localSheetId="31">'3-9-8在用周转材料'!$K$24</definedName>
    <definedName name="sheet32_13" localSheetId="31">'3-9-8在用周转材料'!$L$24</definedName>
    <definedName name="sheet32_14" localSheetId="31">'3-9-8在用周转材料'!$M$24</definedName>
    <definedName name="sheet32_15" localSheetId="31">'3-9-8在用周转材料'!$H$7</definedName>
    <definedName name="sheet32_16" localSheetId="31">'3-9-8在用周转材料'!$H$24</definedName>
    <definedName name="sheet32_17" localSheetId="31">'3-9-8在用周转材料'!$I$7</definedName>
    <definedName name="sheet32_18" localSheetId="31">'3-9-8在用周转材料'!$I$24</definedName>
    <definedName name="sheet32_19" localSheetId="31">'3-9-8在用周转材料'!$M$25</definedName>
    <definedName name="sheet32_2" localSheetId="31">'3-9-8在用周转材料'!$I$25</definedName>
    <definedName name="sheet32_20" localSheetId="31">'3-9-8在用周转材料'!$H$26</definedName>
    <definedName name="sheet32_21" localSheetId="31">'3-9-8在用周转材料'!$A$28</definedName>
    <definedName name="sheet32_22" localSheetId="31">'3-9-8在用周转材料'!$M$28</definedName>
    <definedName name="sheet32_23" localSheetId="31">'3-9-8在用周转材料'!$A$29</definedName>
    <definedName name="sheet32_24" localSheetId="31">'3-9-8在用周转材料'!$N$7</definedName>
    <definedName name="sheet32_25" localSheetId="31">'3-9-8在用周转材料'!$N$27</definedName>
    <definedName name="sheet32_26" localSheetId="31">'3-9-8在用周转材料'!$L$27</definedName>
    <definedName name="sheet32_27" localSheetId="31">'3-9-8在用周转材料'!$K$27</definedName>
    <definedName name="sheet32_28" localSheetId="31">'3-9-8在用周转材料'!$J$27</definedName>
    <definedName name="sheet32_29" localSheetId="31">'3-9-8在用周转材料'!$I$27</definedName>
    <definedName name="sheet32_3" localSheetId="31">'3-9-8在用周转材料'!$M$27</definedName>
    <definedName name="sheet32_30" localSheetId="31">'3-9-8在用周转材料'!$G$7</definedName>
    <definedName name="sheet32_31" localSheetId="31">'3-9-8在用周转材料'!$G$27</definedName>
    <definedName name="sheet32_32" localSheetId="31">'3-9-8在用周转材料'!$F$7</definedName>
    <definedName name="sheet32_33" localSheetId="31">'3-9-8在用周转材料'!$F$27</definedName>
    <definedName name="sheet32_4" localSheetId="31">'3-9-8在用周转材料'!$H$27</definedName>
    <definedName name="sheet32_5" localSheetId="31">'3-9-8在用周转材料'!$A$3</definedName>
    <definedName name="sheet32_6" localSheetId="31">'3-9-8在用周转材料'!$A$5</definedName>
    <definedName name="sheet32_7" localSheetId="31">'3-9-8在用周转材料'!$J$7</definedName>
    <definedName name="sheet32_8" localSheetId="31">'3-9-8在用周转材料'!$K$7</definedName>
    <definedName name="sheet32_9" localSheetId="31">'3-9-8在用周转材料'!$L$7</definedName>
    <definedName name="sheet33_1" localSheetId="32">'3-9-9开发产品'!$J$25</definedName>
    <definedName name="sheet33_10" localSheetId="32">'3-9-9开发产品'!$K$24</definedName>
    <definedName name="sheet33_11" localSheetId="32">'3-9-9开发产品'!$J$24</definedName>
    <definedName name="sheet33_12" localSheetId="32">'3-9-9开发产品'!$L$24</definedName>
    <definedName name="sheet33_13" localSheetId="32">'3-9-9开发产品'!$L$25</definedName>
    <definedName name="sheet33_14" localSheetId="32">'3-9-9开发产品'!$M$7</definedName>
    <definedName name="sheet33_15" localSheetId="32">'3-9-9开发产品'!$M$24</definedName>
    <definedName name="sheet33_16" localSheetId="32">'3-9-9开发产品'!$M$25</definedName>
    <definedName name="sheet33_17" localSheetId="32">'3-9-9开发产品'!$J$26</definedName>
    <definedName name="sheet33_18" localSheetId="32">'3-9-9开发产品'!$L$27</definedName>
    <definedName name="sheet33_19" localSheetId="32">'3-9-9开发产品'!$A$28</definedName>
    <definedName name="sheet33_2" localSheetId="32">'3-9-9开发产品'!$K$25</definedName>
    <definedName name="sheet33_20" localSheetId="32">'3-9-9开发产品'!$M$28</definedName>
    <definedName name="sheet33_21" localSheetId="32">'3-9-9开发产品'!$A$29</definedName>
    <definedName name="sheet33_22" localSheetId="32">'3-9-9开发产品'!$I$7</definedName>
    <definedName name="sheet33_23" localSheetId="32">'3-9-9开发产品'!$I$27</definedName>
    <definedName name="sheet33_24" localSheetId="32">'3-9-9开发产品'!$K$27</definedName>
    <definedName name="sheet33_25" localSheetId="32">'3-9-9开发产品'!$N$7</definedName>
    <definedName name="sheet33_26" localSheetId="32">'3-9-9开发产品'!$N$27</definedName>
    <definedName name="sheet33_3" localSheetId="32">'3-9-9开发产品'!$M$27</definedName>
    <definedName name="sheet33_4" localSheetId="32">'3-9-9开发产品'!$J$27</definedName>
    <definedName name="sheet33_5" localSheetId="32">'3-9-9开发产品'!$A$3</definedName>
    <definedName name="sheet33_6" localSheetId="32">'3-9-9开发产品'!$A$5</definedName>
    <definedName name="sheet33_7" localSheetId="32">'3-9-9开发产品'!$K$7</definedName>
    <definedName name="sheet33_8" localSheetId="32">'3-9-9开发产品'!$J$7</definedName>
    <definedName name="sheet33_9" localSheetId="32">'3-9-9开发产品'!$L$7</definedName>
    <definedName name="sheet34_1" localSheetId="33">'3-9-10开发成本'!$K$25</definedName>
    <definedName name="sheet34_10" localSheetId="33">'3-9-10开发成本'!$L$24</definedName>
    <definedName name="sheet34_11" localSheetId="33">'3-9-10开发成本'!$K$24</definedName>
    <definedName name="sheet34_12" localSheetId="33">'3-9-10开发成本'!$M$24</definedName>
    <definedName name="sheet34_16" localSheetId="33">'3-9-10开发成本'!$M$25</definedName>
    <definedName name="sheet34_17" localSheetId="33">'3-9-10开发成本'!$N$7</definedName>
    <definedName name="sheet34_18">'3-9-10开发成本'!$N$24</definedName>
    <definedName name="sheet34_19" localSheetId="33">'3-9-10开发成本'!$N$25</definedName>
    <definedName name="sheet34_2" localSheetId="33">'3-9-10开发成本'!$L$25</definedName>
    <definedName name="sheet34_20" localSheetId="33">'3-9-10开发成本'!$K$26</definedName>
    <definedName name="sheet34_21" localSheetId="33">'3-9-10开发成本'!$M$26</definedName>
    <definedName name="sheet34_22" localSheetId="33">'3-9-10开发成本'!$M$27</definedName>
    <definedName name="sheet34_23" localSheetId="33">'3-9-10开发成本'!$A$28</definedName>
    <definedName name="sheet34_24" localSheetId="33">'3-9-10开发成本'!$N$28</definedName>
    <definedName name="sheet34_25" localSheetId="33">'3-9-10开发成本'!$A$29</definedName>
    <definedName name="sheet34_26" localSheetId="33">'3-9-10开发成本'!$O$7</definedName>
    <definedName name="sheet34_27" localSheetId="33">'3-9-10开发成本'!$O$27</definedName>
    <definedName name="sheet34_28" localSheetId="33">'3-9-10开发成本'!$L$27</definedName>
    <definedName name="sheet34_29" localSheetId="33">'3-9-10开发成本'!$J$7</definedName>
    <definedName name="sheet34_3" localSheetId="33">'3-9-10开发成本'!$N$27</definedName>
    <definedName name="sheet34_30" localSheetId="33">'3-9-10开发成本'!$J$27</definedName>
    <definedName name="sheet34_4" localSheetId="33">'3-9-10开发成本'!$K$27</definedName>
    <definedName name="sheet34_5" localSheetId="33">'3-9-10开发成本'!$A$3</definedName>
    <definedName name="sheet34_6" localSheetId="33">'3-9-10开发成本'!$A$5</definedName>
    <definedName name="sheet34_7" localSheetId="33">'3-9-10开发成本'!$L$7</definedName>
    <definedName name="sheet34_8" localSheetId="33">'3-9-10开发成本'!$K$7</definedName>
    <definedName name="sheet34_9" localSheetId="33">'3-9-10开发成本'!$M$7</definedName>
    <definedName name="sheet35_1" localSheetId="34">'3-9-11消耗性生物资产'!$G$25</definedName>
    <definedName name="sheet35_10" localSheetId="34">'3-9-11消耗性生物资产'!$L$7</definedName>
    <definedName name="sheet35_11" localSheetId="34">'3-9-11消耗性生物资产'!$K$7</definedName>
    <definedName name="sheet35_12" localSheetId="34">'3-9-11消耗性生物资产'!$M$7</definedName>
    <definedName name="sheet35_13" localSheetId="34">'3-9-11消耗性生物资产'!$F$8</definedName>
    <definedName name="sheet35_14" localSheetId="34">'3-9-11消耗性生物资产'!$E$8</definedName>
    <definedName name="sheet35_16" localSheetId="34">'3-9-11消耗性生物资产'!$F$9</definedName>
    <definedName name="sheet35_17" localSheetId="34">'3-9-11消耗性生物资产'!$E$9</definedName>
    <definedName name="sheet35_19" localSheetId="34">'3-9-11消耗性生物资产'!$F$10</definedName>
    <definedName name="sheet35_2" localSheetId="34">'3-9-11消耗性生物资产'!$H$25</definedName>
    <definedName name="sheet35_20" localSheetId="34">'3-9-11消耗性生物资产'!$E$10</definedName>
    <definedName name="sheet35_22" localSheetId="34">'3-9-11消耗性生物资产'!$F$11</definedName>
    <definedName name="sheet35_23" localSheetId="34">'3-9-11消耗性生物资产'!$E$11</definedName>
    <definedName name="sheet35_25" localSheetId="34">'3-9-11消耗性生物资产'!$F$12</definedName>
    <definedName name="sheet35_26" localSheetId="34">'3-9-11消耗性生物资产'!$E$12</definedName>
    <definedName name="sheet35_28" localSheetId="34">'3-9-11消耗性生物资产'!$F$13</definedName>
    <definedName name="sheet35_29" localSheetId="34">'3-9-11消耗性生物资产'!$E$13</definedName>
    <definedName name="sheet35_3" localSheetId="34">'3-9-11消耗性生物资产'!$M$27</definedName>
    <definedName name="sheet35_31" localSheetId="34">'3-9-11消耗性生物资产'!$F$14</definedName>
    <definedName name="sheet35_32" localSheetId="34">'3-9-11消耗性生物资产'!$E$14</definedName>
    <definedName name="sheet35_34" localSheetId="34">'3-9-11消耗性生物资产'!$F$15</definedName>
    <definedName name="sheet35_35" localSheetId="34">'3-9-11消耗性生物资产'!$E$15</definedName>
    <definedName name="sheet35_37" localSheetId="34">'3-9-11消耗性生物资产'!$F$16</definedName>
    <definedName name="sheet35_38" localSheetId="34">'3-9-11消耗性生物资产'!$E$16</definedName>
    <definedName name="sheet35_4" localSheetId="34">'3-9-11消耗性生物资产'!$G$27</definedName>
    <definedName name="sheet35_40" localSheetId="34">'3-9-11消耗性生物资产'!$F$17</definedName>
    <definedName name="sheet35_41" localSheetId="34">'3-9-11消耗性生物资产'!$E$17</definedName>
    <definedName name="sheet35_43" localSheetId="34">'3-9-11消耗性生物资产'!$F$18</definedName>
    <definedName name="sheet35_44" localSheetId="34">'3-9-11消耗性生物资产'!$E$18</definedName>
    <definedName name="sheet35_46" localSheetId="34">'3-9-11消耗性生物资产'!$F$19</definedName>
    <definedName name="sheet35_47" localSheetId="34">'3-9-11消耗性生物资产'!$E$19</definedName>
    <definedName name="sheet35_49" localSheetId="34">'3-9-11消耗性生物资产'!$F$20</definedName>
    <definedName name="sheet35_5" localSheetId="34">'3-9-11消耗性生物资产'!$A$3</definedName>
    <definedName name="sheet35_50" localSheetId="34">'3-9-11消耗性生物资产'!$E$20</definedName>
    <definedName name="sheet35_52" localSheetId="34">'3-9-11消耗性生物资产'!$F$21</definedName>
    <definedName name="sheet35_53" localSheetId="34">'3-9-11消耗性生物资产'!$E$21</definedName>
    <definedName name="sheet35_55" localSheetId="34">'3-9-11消耗性生物资产'!$F$22</definedName>
    <definedName name="sheet35_56" localSheetId="34">'3-9-11消耗性生物资产'!$E$22</definedName>
    <definedName name="sheet35_58" localSheetId="34">'3-9-11消耗性生物资产'!$F$23</definedName>
    <definedName name="sheet35_59" localSheetId="34">'3-9-11消耗性生物资产'!$E$23</definedName>
    <definedName name="sheet35_6" localSheetId="34">'3-9-11消耗性生物资产'!$A$5</definedName>
    <definedName name="sheet35_61" localSheetId="34">'3-9-11消耗性生物资产'!$F$24</definedName>
    <definedName name="sheet35_62" localSheetId="34">'3-9-11消耗性生物资产'!$E$24</definedName>
    <definedName name="sheet35_63" localSheetId="34">'3-9-11消耗性生物资产'!$G$24</definedName>
    <definedName name="sheet35_64" localSheetId="34">'3-9-11消耗性生物资产'!$L$24</definedName>
    <definedName name="sheet35_65" localSheetId="34">'3-9-11消耗性生物资产'!$K$24</definedName>
    <definedName name="sheet35_66" localSheetId="34">'3-9-11消耗性生物资产'!$M$24</definedName>
    <definedName name="sheet35_67" localSheetId="34">'3-9-11消耗性生物资产'!$H$7</definedName>
    <definedName name="sheet35_68" localSheetId="34">'3-9-11消耗性生物资产'!$H$24</definedName>
    <definedName name="sheet35_69" localSheetId="34">'3-9-11消耗性生物资产'!$M$25</definedName>
    <definedName name="sheet35_7" localSheetId="34">'3-9-11消耗性生物资产'!$F$7</definedName>
    <definedName name="sheet35_70" localSheetId="34">'3-9-11消耗性生物资产'!$G$26</definedName>
    <definedName name="sheet35_71" localSheetId="34">'3-9-11消耗性生物资产'!$A$28</definedName>
    <definedName name="sheet35_72" localSheetId="34">'3-9-11消耗性生物资产'!$M$28</definedName>
    <definedName name="sheet35_73" localSheetId="34">'3-9-11消耗性生物资产'!$A$29</definedName>
    <definedName name="sheet35_74" localSheetId="34">'3-9-11消耗性生物资产'!$N$7</definedName>
    <definedName name="sheet35_75" localSheetId="34">'3-9-11消耗性生物资产'!$N$27</definedName>
    <definedName name="sheet35_76" localSheetId="34">'3-9-11消耗性生物资产'!$L$27</definedName>
    <definedName name="sheet35_77" localSheetId="34">'3-9-11消耗性生物资产'!$K$27</definedName>
    <definedName name="sheet35_78" localSheetId="34">'3-9-11消耗性生物资产'!$I$7</definedName>
    <definedName name="sheet35_79" localSheetId="34">'3-9-11消耗性生物资产'!$I$27</definedName>
    <definedName name="sheet35_8" localSheetId="34">'3-9-11消耗性生物资产'!$E$7</definedName>
    <definedName name="sheet35_80" localSheetId="34">'3-9-11消耗性生物资产'!$H$27</definedName>
    <definedName name="sheet35_81" localSheetId="34">'3-9-11消耗性生物资产'!$F$27</definedName>
    <definedName name="sheet35_82" localSheetId="34">'3-9-11消耗性生物资产'!$E$27</definedName>
    <definedName name="sheet35_9" localSheetId="34">'3-9-11消耗性生物资产'!$G$7</definedName>
    <definedName name="sheet36_1" localSheetId="35">'3-9-12工程施工'!$M$25</definedName>
    <definedName name="sheet36_10" localSheetId="35">'3-9-12工程施工'!$G$25</definedName>
    <definedName name="sheet36_11" localSheetId="35">'3-9-12工程施工'!$H$7</definedName>
    <definedName name="sheet36_12">'3-9-12工程施工'!$H$24</definedName>
    <definedName name="sheet36_13" localSheetId="35">'3-9-12工程施工'!$H$25</definedName>
    <definedName name="sheet36_14" localSheetId="35">'3-9-12工程施工'!$I$7</definedName>
    <definedName name="sheet36_15">'3-9-12工程施工'!$I$24</definedName>
    <definedName name="sheet36_16" localSheetId="35">'3-9-12工程施工'!$I$25</definedName>
    <definedName name="sheet36_17" localSheetId="35">'3-9-12工程施工'!$J$7</definedName>
    <definedName name="sheet36_18">'3-9-12工程施工'!$J$24</definedName>
    <definedName name="sheet36_19" localSheetId="35">'3-9-12工程施工'!$J$25</definedName>
    <definedName name="sheet36_2" localSheetId="35">'3-9-12工程施工'!$N$25</definedName>
    <definedName name="sheet36_20" localSheetId="35">'3-9-12工程施工'!$K$7</definedName>
    <definedName name="sheet36_21">'3-9-12工程施工'!$K$24</definedName>
    <definedName name="sheet36_22" localSheetId="35">'3-9-12工程施工'!$K$25</definedName>
    <definedName name="sheet36_23" localSheetId="35">'3-9-12工程施工'!$L$7</definedName>
    <definedName name="sheet36_24">'3-9-12工程施工'!$L$24</definedName>
    <definedName name="sheet36_25" localSheetId="35">'3-9-12工程施工'!$L$25</definedName>
    <definedName name="sheet36_26" localSheetId="35">'3-9-12工程施工'!$M$7</definedName>
    <definedName name="sheet36_27">'3-9-12工程施工'!$M$24</definedName>
    <definedName name="sheet36_28" localSheetId="35">'3-9-12工程施工'!$N$7</definedName>
    <definedName name="sheet36_29">'3-9-12工程施工'!$N$24</definedName>
    <definedName name="sheet36_3" localSheetId="35">'3-9-12工程施工'!$A$3</definedName>
    <definedName name="sheet36_30" localSheetId="35">'3-9-12工程施工'!$A$26</definedName>
    <definedName name="sheet36_31" localSheetId="35">'3-9-12工程施工'!$N$26</definedName>
    <definedName name="sheet36_32" localSheetId="35">'3-9-12工程施工'!$A$27</definedName>
    <definedName name="sheet36_33" localSheetId="35">'3-9-12工程施工'!$F$7</definedName>
    <definedName name="sheet36_34" localSheetId="35">'3-9-12工程施工'!$F$25</definedName>
    <definedName name="sheet36_35" localSheetId="35">'3-9-12工程施工'!$O$7</definedName>
    <definedName name="sheet36_36" localSheetId="35">'3-9-12工程施工'!$O$25</definedName>
    <definedName name="sheet36_37" localSheetId="35">'3-9-12工程施工'!$P$7</definedName>
    <definedName name="sheet36_38" localSheetId="35">'3-9-12工程施工'!$P$25</definedName>
    <definedName name="sheet36_4" localSheetId="35">'3-9-12工程施工'!$A$5</definedName>
    <definedName name="sheet36_5" localSheetId="35">'3-9-12工程施工'!$C$7</definedName>
    <definedName name="sheet36_6">'3-9-12工程施工'!$C$24</definedName>
    <definedName name="sheet36_7" localSheetId="35">'3-9-12工程施工'!$C$25</definedName>
    <definedName name="sheet36_8" localSheetId="35">'3-9-12工程施工'!$G$7</definedName>
    <definedName name="sheet36_9">'3-9-12工程施工'!$G$24</definedName>
    <definedName name="sheet37_1" localSheetId="36">'3-10合同资产'!$I$26</definedName>
    <definedName name="sheet37_10" localSheetId="36">'3-10合同资产'!$J$23</definedName>
    <definedName name="sheet37_11" localSheetId="36">'3-10合同资产'!$K$7</definedName>
    <definedName name="sheet37_12" localSheetId="36">'3-10合同资产'!$K$22</definedName>
    <definedName name="sheet37_13" localSheetId="36">'3-10合同资产'!$K$23</definedName>
    <definedName name="sheet37_14" localSheetId="36">'3-10合同资产'!$I$24</definedName>
    <definedName name="sheet37_15" localSheetId="36">'3-10合同资产'!$K$25</definedName>
    <definedName name="sheet37_16" localSheetId="36">'3-10合同资产'!$A$27</definedName>
    <definedName name="sheet37_17" localSheetId="36">'3-10合同资产'!$K$27</definedName>
    <definedName name="sheet37_18" localSheetId="36">'3-10合同资产'!$A$28</definedName>
    <definedName name="sheet37_19" localSheetId="36">'3-10合同资产'!$L$7</definedName>
    <definedName name="sheet37_2" localSheetId="36">'3-10合同资产'!$K$26</definedName>
    <definedName name="sheet37_20" localSheetId="36">'3-10合同资产'!$L$26</definedName>
    <definedName name="sheet37_21" localSheetId="36">'3-10合同资产'!$J$26</definedName>
    <definedName name="sheet37_22" localSheetId="36">'3-10合同资产'!$H$7</definedName>
    <definedName name="sheet37_23" localSheetId="36">'3-10合同资产'!$H$26</definedName>
    <definedName name="sheet37_24" localSheetId="36">'3-10合同资产'!$F$7</definedName>
    <definedName name="sheet37_25" localSheetId="36">'3-10合同资产'!$F$26</definedName>
    <definedName name="sheet37_3" localSheetId="36">'3-10合同资产'!$A$3</definedName>
    <definedName name="sheet37_4" localSheetId="36">'3-10合同资产'!$A$5</definedName>
    <definedName name="sheet37_5" localSheetId="36">'3-10合同资产'!$I$7</definedName>
    <definedName name="sheet37_6" localSheetId="36">'3-10合同资产'!$I$22</definedName>
    <definedName name="sheet37_7" localSheetId="36">'3-10合同资产'!$I$23</definedName>
    <definedName name="sheet37_8" localSheetId="36">'3-10合同资产'!$J$7</definedName>
    <definedName name="sheet37_9" localSheetId="36">'3-10合同资产'!$J$22</definedName>
    <definedName name="sheet38_1" localSheetId="37">'3-11持有待售资产'!$F$27</definedName>
    <definedName name="sheet38_10" localSheetId="37">'3-11持有待售资产'!$K$28</definedName>
    <definedName name="sheet38_11" localSheetId="37">'3-11持有待售资产'!$A$29</definedName>
    <definedName name="sheet38_12" localSheetId="37">'3-11持有待售资产'!$G$7</definedName>
    <definedName name="sheet38_13" localSheetId="37">'3-11持有待售资产'!$G$27</definedName>
    <definedName name="sheet38_14" localSheetId="37">'3-11持有待售资产'!$H$7</definedName>
    <definedName name="sheet38_15" localSheetId="37">'3-11持有待售资产'!$H$27</definedName>
    <definedName name="sheet38_16" localSheetId="37">'3-11持有待售资产'!$L$7</definedName>
    <definedName name="sheet38_17" localSheetId="37">'3-11持有待售资产'!$L$27</definedName>
    <definedName name="sheet38_2" localSheetId="37">'3-11持有待售资产'!$K$27</definedName>
    <definedName name="sheet38_3" localSheetId="37">'3-11持有待售资产'!$A$3</definedName>
    <definedName name="sheet38_4" localSheetId="37">'3-11持有待售资产'!$A$5</definedName>
    <definedName name="sheet38_5" localSheetId="37">'3-11持有待售资产'!$F$7</definedName>
    <definedName name="sheet38_6" localSheetId="37">'3-11持有待售资产'!$F$26</definedName>
    <definedName name="sheet38_7" localSheetId="37">'3-11持有待售资产'!$K$7</definedName>
    <definedName name="sheet38_8" localSheetId="37">'3-11持有待售资产'!$K$26</definedName>
    <definedName name="sheet38_9" localSheetId="37">'3-11持有待售资产'!$A$28</definedName>
    <definedName name="sheet39_1" localSheetId="38">'3-12一年到期非流动资产'!$E$27</definedName>
    <definedName name="sheet39_10" localSheetId="38">'3-12一年到期非流动资产'!$F$28</definedName>
    <definedName name="sheet39_11" localSheetId="38">'3-12一年到期非流动资产'!$A$29</definedName>
    <definedName name="sheet39_12" localSheetId="38">'3-12一年到期非流动资产'!$G$7</definedName>
    <definedName name="sheet39_13" localSheetId="38">'3-12一年到期非流动资产'!$G$27</definedName>
    <definedName name="sheet39_2" localSheetId="38">'3-12一年到期非流动资产'!$F$27</definedName>
    <definedName name="sheet39_3" localSheetId="38">'3-12一年到期非流动资产'!$A$3</definedName>
    <definedName name="sheet39_4" localSheetId="38">'3-12一年到期非流动资产'!$A$5</definedName>
    <definedName name="sheet39_5" localSheetId="38">'3-12一年到期非流动资产'!$E$7</definedName>
    <definedName name="sheet39_6" localSheetId="38">'3-12一年到期非流动资产'!$F$7</definedName>
    <definedName name="sheet39_7" localSheetId="38">'3-12一年到期非流动资产'!$E$26</definedName>
    <definedName name="sheet39_8" localSheetId="38">'3-12一年到期非流动资产'!$F$26</definedName>
    <definedName name="sheet39_9" localSheetId="38">'3-12一年到期非流动资产'!$A$28</definedName>
    <definedName name="sheet4_1" localSheetId="4">资产负债表!$A$3</definedName>
    <definedName name="sheet4_10" localSheetId="4">资产负债表!$C$19</definedName>
    <definedName name="sheet4_100" localSheetId="4">资产负债表!$F$15</definedName>
    <definedName name="sheet4_101" localSheetId="4">资产负债表!$F$16</definedName>
    <definedName name="sheet4_102" localSheetId="4">资产负债表!$F$17</definedName>
    <definedName name="sheet4_103" localSheetId="4">资产负债表!$F$18</definedName>
    <definedName name="sheet4_104" localSheetId="4">资产负债表!$F$21</definedName>
    <definedName name="sheet4_105" localSheetId="4">资产负债表!$F$23</definedName>
    <definedName name="sheet4_106" localSheetId="4">资产负债表!$F$24</definedName>
    <definedName name="sheet4_107" localSheetId="4">资产负债表!$F$25</definedName>
    <definedName name="sheet4_108" localSheetId="4">资产负债表!$F$26</definedName>
    <definedName name="sheet4_109" localSheetId="4">资产负债表!$F$27</definedName>
    <definedName name="sheet4_11" localSheetId="4">资产负债表!$C$20</definedName>
    <definedName name="sheet4_110" localSheetId="4">资产负债表!$F$28</definedName>
    <definedName name="sheet4_111" localSheetId="4">资产负债表!$F$29</definedName>
    <definedName name="sheet4_112" localSheetId="4">资产负债表!$F$30</definedName>
    <definedName name="sheet4_113" localSheetId="4">资产负债表!$F$31</definedName>
    <definedName name="sheet4_114" localSheetId="4">资产负债表!$F$32</definedName>
    <definedName name="sheet4_115" localSheetId="4">资产负债表!$F$33</definedName>
    <definedName name="sheet4_116" localSheetId="4">资产负债表!$F$34</definedName>
    <definedName name="sheet4_117" localSheetId="4">资产负债表!$F$35</definedName>
    <definedName name="sheet4_118" localSheetId="4">资产负债表!$F$36</definedName>
    <definedName name="sheet4_119" localSheetId="4">资产负债表!$F$37</definedName>
    <definedName name="sheet4_12" localSheetId="4">资产负债表!$D$7</definedName>
    <definedName name="sheet4_120" localSheetId="4">资产负债表!$F$38</definedName>
    <definedName name="sheet4_121" localSheetId="4">资产负债表!$F$39</definedName>
    <definedName name="sheet4_122" localSheetId="4">资产负债表!$F$40</definedName>
    <definedName name="sheet4_123" localSheetId="4">资产负债表!$L$8</definedName>
    <definedName name="sheet4_124" localSheetId="4">资产负债表!$L$9</definedName>
    <definedName name="sheet4_125" localSheetId="4">资产负债表!$L$10</definedName>
    <definedName name="sheet4_126" localSheetId="4">资产负债表!$L$11</definedName>
    <definedName name="sheet4_127" localSheetId="4">资产负债表!$L$12</definedName>
    <definedName name="sheet4_128" localSheetId="4">资产负债表!$L$13</definedName>
    <definedName name="sheet4_129" localSheetId="4">资产负债表!$L$14</definedName>
    <definedName name="sheet4_13" localSheetId="4">资产负债表!$D$19</definedName>
    <definedName name="sheet4_130" localSheetId="4">资产负债表!$L$15</definedName>
    <definedName name="sheet4_131" localSheetId="4">资产负债表!$L$16</definedName>
    <definedName name="sheet4_132" localSheetId="4">资产负债表!$L$17</definedName>
    <definedName name="sheet4_133" localSheetId="4">资产负债表!$L$18</definedName>
    <definedName name="sheet4_134" localSheetId="4">资产负债表!$L$23</definedName>
    <definedName name="sheet4_135" localSheetId="4">资产负债表!$L$24</definedName>
    <definedName name="sheet4_136" localSheetId="4">资产负债表!$L$25</definedName>
    <definedName name="sheet4_137" localSheetId="4">资产负债表!$L$26</definedName>
    <definedName name="sheet4_138" localSheetId="4">资产负债表!$L$27</definedName>
    <definedName name="sheet4_139" localSheetId="4">资产负债表!$L$28</definedName>
    <definedName name="sheet4_14" localSheetId="4">资产负债表!$D$20</definedName>
    <definedName name="sheet4_15" localSheetId="4">资产负债表!$E$7</definedName>
    <definedName name="sheet4_16" localSheetId="4">资产负债表!$E$19</definedName>
    <definedName name="sheet4_17" localSheetId="4">资产负债表!$E$20</definedName>
    <definedName name="sheet4_18" localSheetId="4">资产负债表!$F$7</definedName>
    <definedName name="sheet4_19" localSheetId="4">资产负债表!$F$19</definedName>
    <definedName name="sheet4_2" localSheetId="4">资产负债表!$A$4</definedName>
    <definedName name="sheet4_20" localSheetId="4">资产负债表!$F$20</definedName>
    <definedName name="sheet4_21" localSheetId="4">资产负债表!$I$7</definedName>
    <definedName name="sheet4_22" localSheetId="4">资产负债表!$I$19</definedName>
    <definedName name="sheet4_23" localSheetId="4">资产负债表!$I$20</definedName>
    <definedName name="sheet4_24" localSheetId="4">资产负债表!$J$7</definedName>
    <definedName name="sheet4_25" localSheetId="4">资产负债表!$J$19</definedName>
    <definedName name="sheet4_26" localSheetId="4">资产负债表!$J$20</definedName>
    <definedName name="sheet4_27" localSheetId="4">资产负债表!$K$7</definedName>
    <definedName name="sheet4_28" localSheetId="4">资产负债表!$K$19</definedName>
    <definedName name="sheet4_29" localSheetId="4">资产负债表!$K$20</definedName>
    <definedName name="sheet4_3" localSheetId="4">资产负债表!$C$5</definedName>
    <definedName name="sheet4_30" localSheetId="4">资产负债表!$L$7</definedName>
    <definedName name="sheet4_31" localSheetId="4">资产负债表!$L$19</definedName>
    <definedName name="sheet4_32" localSheetId="4">资产负债表!$L$20</definedName>
    <definedName name="sheet4_33" localSheetId="4">资产负债表!$I$22</definedName>
    <definedName name="sheet4_34" localSheetId="4">资产负债表!$I$29</definedName>
    <definedName name="sheet4_35" localSheetId="4">资产负债表!$I$30</definedName>
    <definedName name="sheet4_36" localSheetId="4">资产负债表!$J$22</definedName>
    <definedName name="sheet4_37" localSheetId="4">资产负债表!$J$29</definedName>
    <definedName name="sheet4_38" localSheetId="4">资产负债表!$J$30</definedName>
    <definedName name="sheet4_39" localSheetId="4">资产负债表!$K$22</definedName>
    <definedName name="sheet4_4" localSheetId="4">资产负债表!$D$5</definedName>
    <definedName name="sheet4_40" localSheetId="4">资产负债表!$K$29</definedName>
    <definedName name="sheet4_41" localSheetId="4">资产负债表!$K$30</definedName>
    <definedName name="sheet4_42" localSheetId="4">资产负债表!$L$22</definedName>
    <definedName name="sheet4_43" localSheetId="4">资产负债表!$L$29</definedName>
    <definedName name="sheet4_44" localSheetId="4">资产负债表!$L$30</definedName>
    <definedName name="sheet4_45" localSheetId="4">资产负债表!$I$31</definedName>
    <definedName name="sheet4_46" localSheetId="4">资产负债表!$J$31</definedName>
    <definedName name="sheet4_47" localSheetId="4">资产负债表!$K$31</definedName>
    <definedName name="sheet4_48" localSheetId="4">资产负债表!$L$31</definedName>
    <definedName name="sheet4_49" localSheetId="4">资产负债表!$C$22</definedName>
    <definedName name="sheet4_5" localSheetId="4">资产负债表!$E$5</definedName>
    <definedName name="sheet4_50" localSheetId="4">资产负债表!$C$41</definedName>
    <definedName name="sheet4_51" localSheetId="4">资产负债表!$C$42</definedName>
    <definedName name="sheet4_52" localSheetId="4">资产负债表!$D$22</definedName>
    <definedName name="sheet4_53" localSheetId="4">资产负债表!$D$41</definedName>
    <definedName name="sheet4_54" localSheetId="4">资产负债表!$D$42</definedName>
    <definedName name="sheet4_55" localSheetId="4">资产负债表!$E$22</definedName>
    <definedName name="sheet4_56" localSheetId="4">资产负债表!$E$41</definedName>
    <definedName name="sheet4_57" localSheetId="4">资产负债表!$E$42</definedName>
    <definedName name="sheet4_58" localSheetId="4">资产负债表!$F$22</definedName>
    <definedName name="sheet4_59" localSheetId="4">资产负债表!$F$41</definedName>
    <definedName name="sheet4_6" localSheetId="4">资产负债表!$I$5</definedName>
    <definedName name="sheet4_60" localSheetId="4">资产负债表!$F$42</definedName>
    <definedName name="sheet4_61" localSheetId="4">资产负债表!$I$33</definedName>
    <definedName name="sheet4_62" localSheetId="4">资产负债表!$I$42</definedName>
    <definedName name="sheet4_63" localSheetId="4">资产负债表!$I$38</definedName>
    <definedName name="sheet4_64" localSheetId="4">资产负债表!$I$36</definedName>
    <definedName name="sheet4_65" localSheetId="4">资产负债表!$I$35</definedName>
    <definedName name="sheet4_66" localSheetId="4">资产负债表!$I$43</definedName>
    <definedName name="sheet4_67" localSheetId="4">资产负债表!$J$33</definedName>
    <definedName name="sheet4_68" localSheetId="4">资产负债表!$J$42</definedName>
    <definedName name="sheet4_69" localSheetId="4">资产负债表!$J$38</definedName>
    <definedName name="sheet4_7" localSheetId="4">资产负债表!$J$5</definedName>
    <definedName name="sheet4_70" localSheetId="4">资产负债表!$J$36</definedName>
    <definedName name="sheet4_71" localSheetId="4">资产负债表!$J$35</definedName>
    <definedName name="sheet4_72" localSheetId="4">资产负债表!$J$43</definedName>
    <definedName name="sheet4_73" localSheetId="4">资产负债表!$K$33</definedName>
    <definedName name="sheet4_74" localSheetId="4">资产负债表!$K$42</definedName>
    <definedName name="sheet4_75" localSheetId="4">资产负债表!$K$38</definedName>
    <definedName name="sheet4_76" localSheetId="4">资产负债表!$K$36</definedName>
    <definedName name="sheet4_77" localSheetId="4">资产负债表!$K$35</definedName>
    <definedName name="sheet4_78" localSheetId="4">资产负债表!$K$43</definedName>
    <definedName name="sheet4_79" localSheetId="4">资产负债表!$L$33</definedName>
    <definedName name="sheet4_8" localSheetId="4">资产负债表!$K$5</definedName>
    <definedName name="sheet4_80" localSheetId="4">资产负债表!$L$42</definedName>
    <definedName name="sheet4_81" localSheetId="4">资产负债表!$L$38</definedName>
    <definedName name="sheet4_82" localSheetId="4">资产负债表!$L$36</definedName>
    <definedName name="sheet4_83" localSheetId="4">资产负债表!$L$35</definedName>
    <definedName name="sheet4_84" localSheetId="4">资产负债表!$L$43</definedName>
    <definedName name="sheet4_85" localSheetId="4">资产负债表!$C$44</definedName>
    <definedName name="sheet4_86" localSheetId="4">资产负债表!$D$44</definedName>
    <definedName name="sheet4_87" localSheetId="4">资产负债表!$E$44</definedName>
    <definedName name="sheet4_88" localSheetId="4">资产负债表!$F$44</definedName>
    <definedName name="sheet4_89" localSheetId="4">资产负债表!$I$44</definedName>
    <definedName name="sheet4_9" localSheetId="4">资产负债表!$C$7</definedName>
    <definedName name="sheet4_90" localSheetId="4">资产负债表!$J$44</definedName>
    <definedName name="sheet4_91" localSheetId="4">资产负债表!$K$44</definedName>
    <definedName name="sheet4_92" localSheetId="4">资产负债表!$L$44</definedName>
    <definedName name="sheet4_93" localSheetId="4">资产负债表!$F$8</definedName>
    <definedName name="sheet4_94" localSheetId="4">资产负债表!$F$9</definedName>
    <definedName name="sheet4_95" localSheetId="4">资产负债表!$F$10</definedName>
    <definedName name="sheet4_96" localSheetId="4">资产负债表!$F$11</definedName>
    <definedName name="sheet4_97" localSheetId="4">资产负债表!$F$12</definedName>
    <definedName name="sheet4_98" localSheetId="4">资产负债表!$F$13</definedName>
    <definedName name="sheet4_99" localSheetId="4">资产负债表!$F$14</definedName>
    <definedName name="sheet40_1" localSheetId="39">'3-13其他流动资产'!$F$28</definedName>
    <definedName name="sheet40_10" localSheetId="39">'3-13其他流动资产'!$E$27</definedName>
    <definedName name="sheet40_11" localSheetId="39">'3-13其他流动资产'!$E$28</definedName>
    <definedName name="sheet40_12" localSheetId="39">'3-13其他流动资产'!$A$29</definedName>
    <definedName name="sheet40_13" localSheetId="39">'3-13其他流动资产'!$H$29</definedName>
    <definedName name="sheet40_14" localSheetId="39">'3-13其他流动资产'!$A$30</definedName>
    <definedName name="sheet40_15" localSheetId="39">'3-13其他流动资产'!$I$7</definedName>
    <definedName name="sheet40_16" localSheetId="39">'3-13其他流动资产'!$I$28</definedName>
    <definedName name="sheet40_2" localSheetId="39">'3-13其他流动资产'!$H$28</definedName>
    <definedName name="sheet40_3" localSheetId="39">'3-13其他流动资产'!$A$3</definedName>
    <definedName name="sheet40_4" localSheetId="39">'3-13其他流动资产'!$A$5</definedName>
    <definedName name="sheet40_5" localSheetId="39">'3-13其他流动资产'!$F$7</definedName>
    <definedName name="sheet40_6" localSheetId="39">'3-13其他流动资产'!$H$7</definedName>
    <definedName name="sheet40_7" localSheetId="39">'3-13其他流动资产'!$F$27</definedName>
    <definedName name="sheet40_8" localSheetId="39">'3-13其他流动资产'!$H$27</definedName>
    <definedName name="sheet40_9" localSheetId="39">'3-13其他流动资产'!$E$7</definedName>
    <definedName name="sheet41_1" localSheetId="40">'4-非流动资产汇总'!$C$39</definedName>
    <definedName name="sheet41_10" localSheetId="40">'4-非流动资产汇总'!$D$10</definedName>
    <definedName name="sheet41_100" localSheetId="40">'4-非流动资产汇总'!$D$25</definedName>
    <definedName name="sheet41_101" localSheetId="40">'4-非流动资产汇总'!$E$25</definedName>
    <definedName name="sheet41_102" localSheetId="40">'4-非流动资产汇总'!$F$25</definedName>
    <definedName name="sheet41_103" localSheetId="40">'4-非流动资产汇总'!$E$26</definedName>
    <definedName name="sheet41_104" localSheetId="40">'4-非流动资产汇总'!$F$26</definedName>
    <definedName name="sheet41_105" localSheetId="40">'4-非流动资产汇总'!$E$27</definedName>
    <definedName name="sheet41_106" localSheetId="40">'4-非流动资产汇总'!$F$27</definedName>
    <definedName name="sheet41_107" localSheetId="40">'4-非流动资产汇总'!$E$28</definedName>
    <definedName name="sheet41_108" localSheetId="40">'4-非流动资产汇总'!$F$28</definedName>
    <definedName name="sheet41_109" localSheetId="40">'4-非流动资产汇总'!$E$29</definedName>
    <definedName name="sheet41_11" localSheetId="40">'4-非流动资产汇总'!$C$11</definedName>
    <definedName name="sheet41_110" localSheetId="40">'4-非流动资产汇总'!$F$29</definedName>
    <definedName name="sheet41_111" localSheetId="40">'4-非流动资产汇总'!$E$30</definedName>
    <definedName name="sheet41_112" localSheetId="40">'4-非流动资产汇总'!$F$30</definedName>
    <definedName name="sheet41_113" localSheetId="40">'4-非流动资产汇总'!$E$31</definedName>
    <definedName name="sheet41_114" localSheetId="40">'4-非流动资产汇总'!$F$31</definedName>
    <definedName name="sheet41_115" localSheetId="40">'4-非流动资产汇总'!$C$32</definedName>
    <definedName name="sheet41_116" localSheetId="40">'4-非流动资产汇总'!$D$32</definedName>
    <definedName name="sheet41_117" localSheetId="40">'4-非流动资产汇总'!$E$32</definedName>
    <definedName name="sheet41_118" localSheetId="40">'4-非流动资产汇总'!$F$32</definedName>
    <definedName name="sheet41_119" localSheetId="40">'4-非流动资产汇总'!$E$33</definedName>
    <definedName name="sheet41_12" localSheetId="40">'4-非流动资产汇总'!$D$11</definedName>
    <definedName name="sheet41_120" localSheetId="40">'4-非流动资产汇总'!$F$33</definedName>
    <definedName name="sheet41_121" localSheetId="40">'4-非流动资产汇总'!$E$34</definedName>
    <definedName name="sheet41_122" localSheetId="40">'4-非流动资产汇总'!$F$34</definedName>
    <definedName name="sheet41_123" localSheetId="40">'4-非流动资产汇总'!$E$35</definedName>
    <definedName name="sheet41_124" localSheetId="40">'4-非流动资产汇总'!$F$35</definedName>
    <definedName name="sheet41_125" localSheetId="40">'4-非流动资产汇总'!$E$36</definedName>
    <definedName name="sheet41_126" localSheetId="40">'4-非流动资产汇总'!$F$36</definedName>
    <definedName name="sheet41_127" localSheetId="40">'4-非流动资产汇总'!$E$37</definedName>
    <definedName name="sheet41_128" localSheetId="40">'4-非流动资产汇总'!$F$37</definedName>
    <definedName name="sheet41_129" localSheetId="40">'4-非流动资产汇总'!$C$38</definedName>
    <definedName name="sheet41_13" localSheetId="40">'4-非流动资产汇总'!$C$12</definedName>
    <definedName name="sheet41_130" localSheetId="40">'4-非流动资产汇总'!$D$38</definedName>
    <definedName name="sheet41_131" localSheetId="40">'4-非流动资产汇总'!$E$38</definedName>
    <definedName name="sheet41_132" localSheetId="40">'4-非流动资产汇总'!$E$39</definedName>
    <definedName name="sheet41_133" localSheetId="40">'4-非流动资产汇总'!$F$39</definedName>
    <definedName name="sheet41_134" localSheetId="40">'4-非流动资产汇总'!$E$40</definedName>
    <definedName name="sheet41_14" localSheetId="40">'4-非流动资产汇总'!$D$12</definedName>
    <definedName name="sheet41_15" localSheetId="40">'4-非流动资产汇总'!$C$13</definedName>
    <definedName name="sheet41_16" localSheetId="40">'4-非流动资产汇总'!$D$13</definedName>
    <definedName name="sheet41_17" localSheetId="40">'4-非流动资产汇总'!$C$14</definedName>
    <definedName name="sheet41_18" localSheetId="40">'4-非流动资产汇总'!$D$14</definedName>
    <definedName name="sheet41_19" localSheetId="40">'4-非流动资产汇总'!$C$15</definedName>
    <definedName name="sheet41_2" localSheetId="40">'4-非流动资产汇总'!$D$39</definedName>
    <definedName name="sheet41_20" localSheetId="40">'4-非流动资产汇总'!$D$15</definedName>
    <definedName name="sheet41_21" localSheetId="40">'4-非流动资产汇总'!$C$26</definedName>
    <definedName name="sheet41_22" localSheetId="40">'4-非流动资产汇总'!$D$26</definedName>
    <definedName name="sheet41_23" localSheetId="40">'4-非流动资产汇总'!$C$27</definedName>
    <definedName name="sheet41_24" localSheetId="40">'4-非流动资产汇总'!$D$27</definedName>
    <definedName name="sheet41_25" localSheetId="40">'4-非流动资产汇总'!$C$28</definedName>
    <definedName name="sheet41_26" localSheetId="40">'4-非流动资产汇总'!$D$28</definedName>
    <definedName name="sheet41_27" localSheetId="40">'4-非流动资产汇总'!$C$29</definedName>
    <definedName name="sheet41_28" localSheetId="40">'4-非流动资产汇总'!$D$29</definedName>
    <definedName name="sheet41_29" localSheetId="40">'4-非流动资产汇总'!$C$30</definedName>
    <definedName name="sheet41_3" localSheetId="40">'4-非流动资产汇总'!$C$7</definedName>
    <definedName name="sheet41_30" localSheetId="40">'4-非流动资产汇总'!$D$30</definedName>
    <definedName name="sheet41_31" localSheetId="40">'4-非流动资产汇总'!$C$31</definedName>
    <definedName name="sheet41_32" localSheetId="40">'4-非流动资产汇总'!$D$31</definedName>
    <definedName name="sheet41_33" localSheetId="40">'4-非流动资产汇总'!$C$33</definedName>
    <definedName name="sheet41_34" localSheetId="40">'4-非流动资产汇总'!$D$33</definedName>
    <definedName name="sheet41_35" localSheetId="40">'4-非流动资产汇总'!$C$34</definedName>
    <definedName name="sheet41_36" localSheetId="40">'4-非流动资产汇总'!$D$34</definedName>
    <definedName name="sheet41_37" localSheetId="40">'4-非流动资产汇总'!$C$35</definedName>
    <definedName name="sheet41_38" localSheetId="40">'4-非流动资产汇总'!$D$35</definedName>
    <definedName name="sheet41_39" localSheetId="40">'4-非流动资产汇总'!$C$36</definedName>
    <definedName name="sheet41_4" localSheetId="40">'4-非流动资产汇总'!$D$7</definedName>
    <definedName name="sheet41_40" localSheetId="40">'4-非流动资产汇总'!$D$36</definedName>
    <definedName name="sheet41_41" localSheetId="40">'4-非流动资产汇总'!$C$37</definedName>
    <definedName name="sheet41_42" localSheetId="40">'4-非流动资产汇总'!$D$37</definedName>
    <definedName name="sheet41_43" localSheetId="40">'4-非流动资产汇总'!$A$3</definedName>
    <definedName name="sheet41_44" localSheetId="40">'4-非流动资产汇总'!$A$5</definedName>
    <definedName name="sheet41_45" localSheetId="40">'4-非流动资产汇总'!$E$7</definedName>
    <definedName name="sheet41_46" localSheetId="40">'4-非流动资产汇总'!$F$7</definedName>
    <definedName name="sheet41_47" localSheetId="40">'4-非流动资产汇总'!$E$8</definedName>
    <definedName name="sheet41_48" localSheetId="40">'4-非流动资产汇总'!$F$8</definedName>
    <definedName name="sheet41_49" localSheetId="40">'4-非流动资产汇总'!$E$9</definedName>
    <definedName name="sheet41_5" localSheetId="40">'4-非流动资产汇总'!$C$8</definedName>
    <definedName name="sheet41_50" localSheetId="40">'4-非流动资产汇总'!$F$9</definedName>
    <definedName name="sheet41_51" localSheetId="40">'4-非流动资产汇总'!$E$10</definedName>
    <definedName name="sheet41_52" localSheetId="40">'4-非流动资产汇总'!$F$10</definedName>
    <definedName name="sheet41_53" localSheetId="40">'4-非流动资产汇总'!$E$11</definedName>
    <definedName name="sheet41_54" localSheetId="40">'4-非流动资产汇总'!$F$11</definedName>
    <definedName name="sheet41_55" localSheetId="40">'4-非流动资产汇总'!$E$12</definedName>
    <definedName name="sheet41_56" localSheetId="40">'4-非流动资产汇总'!$F$12</definedName>
    <definedName name="sheet41_57" localSheetId="40">'4-非流动资产汇总'!$E$13</definedName>
    <definedName name="sheet41_58" localSheetId="40">'4-非流动资产汇总'!$F$13</definedName>
    <definedName name="sheet41_59" localSheetId="40">'4-非流动资产汇总'!$E$14</definedName>
    <definedName name="sheet41_6" localSheetId="40">'4-非流动资产汇总'!$D$8</definedName>
    <definedName name="sheet41_60" localSheetId="40">'4-非流动资产汇总'!$F$14</definedName>
    <definedName name="sheet41_61" localSheetId="40">'4-非流动资产汇总'!$E$15</definedName>
    <definedName name="sheet41_62" localSheetId="40">'4-非流动资产汇总'!$F$15</definedName>
    <definedName name="sheet41_63" localSheetId="40">'4-非流动资产汇总'!$C$16</definedName>
    <definedName name="sheet41_64" localSheetId="40">'4-非流动资产汇总'!$D$16</definedName>
    <definedName name="sheet41_65" localSheetId="40">'4-非流动资产汇总'!$E$16</definedName>
    <definedName name="sheet41_66" localSheetId="40">'4-非流动资产汇总'!$F$16</definedName>
    <definedName name="sheet41_67" localSheetId="40">'4-非流动资产汇总'!$C$17</definedName>
    <definedName name="sheet41_68" localSheetId="40">'4-非流动资产汇总'!$D$17</definedName>
    <definedName name="sheet41_69" localSheetId="40">'4-非流动资产汇总'!$E$17</definedName>
    <definedName name="sheet41_7" localSheetId="40">'4-非流动资产汇总'!$C$9</definedName>
    <definedName name="sheet41_70" localSheetId="40">'4-非流动资产汇总'!$F$17</definedName>
    <definedName name="sheet41_71" localSheetId="40">'4-非流动资产汇总'!$C$18</definedName>
    <definedName name="sheet41_72" localSheetId="40">'4-非流动资产汇总'!$D$18</definedName>
    <definedName name="sheet41_73" localSheetId="40">'4-非流动资产汇总'!$E$18</definedName>
    <definedName name="sheet41_74" localSheetId="40">'4-非流动资产汇总'!$F$18</definedName>
    <definedName name="sheet41_75" localSheetId="40">'4-非流动资产汇总'!$C$19</definedName>
    <definedName name="sheet41_76" localSheetId="40">'4-非流动资产汇总'!$D$19</definedName>
    <definedName name="sheet41_77" localSheetId="40">'4-非流动资产汇总'!$E$19</definedName>
    <definedName name="sheet41_78" localSheetId="40">'4-非流动资产汇总'!$F$19</definedName>
    <definedName name="sheet41_79" localSheetId="40">'4-非流动资产汇总'!$C$21</definedName>
    <definedName name="sheet41_8" localSheetId="40">'4-非流动资产汇总'!$D$9</definedName>
    <definedName name="sheet41_80" localSheetId="40">'4-非流动资产汇总'!$C$20</definedName>
    <definedName name="sheet41_81" localSheetId="40">'4-非流动资产汇总'!$D$21</definedName>
    <definedName name="sheet41_82" localSheetId="40">'4-非流动资产汇总'!$D$20</definedName>
    <definedName name="sheet41_83" localSheetId="40">'4-非流动资产汇总'!$E$20</definedName>
    <definedName name="sheet41_84" localSheetId="40">'4-非流动资产汇总'!$F$20</definedName>
    <definedName name="sheet41_85" localSheetId="40">'4-非流动资产汇总'!$E$21</definedName>
    <definedName name="sheet41_86" localSheetId="40">'4-非流动资产汇总'!$F$21</definedName>
    <definedName name="sheet41_87" localSheetId="40">'4-非流动资产汇总'!$C$22</definedName>
    <definedName name="sheet41_88" localSheetId="40">'4-非流动资产汇总'!$D$22</definedName>
    <definedName name="sheet41_89" localSheetId="40">'4-非流动资产汇总'!$E$22</definedName>
    <definedName name="sheet41_9" localSheetId="40">'4-非流动资产汇总'!$C$10</definedName>
    <definedName name="sheet41_90" localSheetId="40">'4-非流动资产汇总'!$F$22</definedName>
    <definedName name="sheet41_91" localSheetId="40">'4-非流动资产汇总'!$C$23</definedName>
    <definedName name="sheet41_92" localSheetId="40">'4-非流动资产汇总'!$D$23</definedName>
    <definedName name="sheet41_93" localSheetId="40">'4-非流动资产汇总'!$E$23</definedName>
    <definedName name="sheet41_94" localSheetId="40">'4-非流动资产汇总'!$F$23</definedName>
    <definedName name="sheet41_95" localSheetId="40">'4-非流动资产汇总'!$C$24</definedName>
    <definedName name="sheet41_96" localSheetId="40">'4-非流动资产汇总'!$D$24</definedName>
    <definedName name="sheet41_97" localSheetId="40">'4-非流动资产汇总'!$E$24</definedName>
    <definedName name="sheet41_98" localSheetId="40">'4-非流动资产汇总'!$F$24</definedName>
    <definedName name="sheet41_99" localSheetId="40">'4-非流动资产汇总'!$C$25</definedName>
    <definedName name="sheet42_1" localSheetId="41">'4-1可供出售金融资产汇总'!$C$27</definedName>
    <definedName name="sheet42_10" localSheetId="41">'4-1可供出售金融资产汇总'!$E$8</definedName>
    <definedName name="sheet42_1000">'4-1可供出售金融资产汇总'!$G$25</definedName>
    <definedName name="sheet42_1001">'4-1可供出售金融资产汇总'!$D$27</definedName>
    <definedName name="sheet42_1002">'4-1可供出售金融资产汇总'!$G$27</definedName>
    <definedName name="sheet42_11" localSheetId="41">'4-1可供出售金融资产汇总'!$F$8</definedName>
    <definedName name="sheet42_12" localSheetId="41">'4-1可供出售金融资产汇总'!$G$8</definedName>
    <definedName name="sheet42_13" localSheetId="41">'4-1可供出售金融资产汇总'!$C$9</definedName>
    <definedName name="sheet42_14" localSheetId="41">'4-1可供出售金融资产汇总'!$D$9</definedName>
    <definedName name="sheet42_15" localSheetId="41">'4-1可供出售金融资产汇总'!$E$9</definedName>
    <definedName name="sheet42_16" localSheetId="41">'4-1可供出售金融资产汇总'!$F$9</definedName>
    <definedName name="sheet42_17" localSheetId="41">'4-1可供出售金融资产汇总'!$G$9</definedName>
    <definedName name="sheet42_18" localSheetId="41">'4-1可供出售金融资产汇总'!$C$24</definedName>
    <definedName name="sheet42_19" localSheetId="41">'4-1可供出售金融资产汇总'!$C$25</definedName>
    <definedName name="sheet42_2" localSheetId="41">'4-1可供出售金融资产汇总'!$E$27</definedName>
    <definedName name="sheet42_20" localSheetId="41">'4-1可供出售金融资产汇总'!$D$24</definedName>
    <definedName name="sheet42_21" localSheetId="41">'4-1可供出售金融资产汇总'!$D$25</definedName>
    <definedName name="sheet42_22" localSheetId="41">'4-1可供出售金融资产汇总'!$E$24</definedName>
    <definedName name="sheet42_23" localSheetId="41">'4-1可供出售金融资产汇总'!$E$25</definedName>
    <definedName name="sheet42_24" localSheetId="41">'4-1可供出售金融资产汇总'!$F$25</definedName>
    <definedName name="sheet42_25" localSheetId="41">'4-1可供出售金融资产汇总'!$C$26</definedName>
    <definedName name="sheet42_26" localSheetId="41">'4-1可供出售金融资产汇总'!$F$27</definedName>
    <definedName name="sheet42_3" localSheetId="41">'4-1可供出售金融资产汇总'!$C$7</definedName>
    <definedName name="sheet42_4" localSheetId="41">'4-1可供出售金融资产汇总'!$D$7</definedName>
    <definedName name="sheet42_5" localSheetId="41">'4-1可供出售金融资产汇总'!$E$7</definedName>
    <definedName name="sheet42_6" localSheetId="41">'4-1可供出售金融资产汇总'!$F$7</definedName>
    <definedName name="sheet42_7" localSheetId="41">'4-1可供出售金融资产汇总'!$G$7</definedName>
    <definedName name="sheet42_8" localSheetId="41">'4-1可供出售金融资产汇总'!$C$8</definedName>
    <definedName name="sheet42_9" localSheetId="41">'4-1可供出售金融资产汇总'!$D$8</definedName>
    <definedName name="sheet43_1" localSheetId="42">'4-1-1可供出售_股票投资'!$I$24</definedName>
    <definedName name="sheet43_10" localSheetId="42">'4-1-1可供出售_股票投资'!$J$23</definedName>
    <definedName name="sheet43_11" localSheetId="42">'4-1-1可供出售_股票投资'!$L$7</definedName>
    <definedName name="sheet43_12" localSheetId="42">'4-1-1可供出售_股票投资'!$L$23</definedName>
    <definedName name="sheet43_13" localSheetId="42">'4-1-1可供出售_股票投资'!$L$24</definedName>
    <definedName name="sheet43_14" localSheetId="42">'4-1-1可供出售_股票投资'!$I$25</definedName>
    <definedName name="sheet43_15" localSheetId="42">'4-1-1可供出售_股票投资'!$A$27</definedName>
    <definedName name="sheet43_16" localSheetId="42">'4-1-1可供出售_股票投资'!$L$27</definedName>
    <definedName name="sheet43_17" localSheetId="42">'4-1-1可供出售_股票投资'!$A$28</definedName>
    <definedName name="sheet43_18" localSheetId="42">'4-1-1可供出售_股票投资'!$K$7</definedName>
    <definedName name="sheet43_19" localSheetId="42">'4-1-1可供出售_股票投资'!$K$26</definedName>
    <definedName name="sheet43_2" localSheetId="42">'4-1-1可供出售_股票投资'!$J$24</definedName>
    <definedName name="sheet43_20" localSheetId="42">'4-1-1可供出售_股票投资'!$J$26</definedName>
    <definedName name="sheet43_21" localSheetId="42">'4-1-1可供出售_股票投资'!$H$7</definedName>
    <definedName name="sheet43_22" localSheetId="42">'4-1-1可供出售_股票投资'!$H$26</definedName>
    <definedName name="sheet43_23" localSheetId="42">'4-1-1可供出售_股票投资'!$G$7</definedName>
    <definedName name="sheet43_24" localSheetId="42">'4-1-1可供出售_股票投资'!$G$26</definedName>
    <definedName name="sheet43_25" localSheetId="42">'4-1-1可供出售_股票投资'!$F$7</definedName>
    <definedName name="sheet43_26" localSheetId="42">'4-1-1可供出售_股票投资'!$F$26</definedName>
    <definedName name="sheet43_3" localSheetId="42">'4-1-1可供出售_股票投资'!$L$26</definedName>
    <definedName name="sheet43_4" localSheetId="42">'4-1-1可供出售_股票投资'!$I$26</definedName>
    <definedName name="sheet43_5" localSheetId="42">'4-1-1可供出售_股票投资'!$A$3</definedName>
    <definedName name="sheet43_6" localSheetId="42">'4-1-1可供出售_股票投资'!$A$5</definedName>
    <definedName name="sheet43_7" localSheetId="42">'4-1-1可供出售_股票投资'!$I$7</definedName>
    <definedName name="sheet43_8" localSheetId="42">'4-1-1可供出售_股票投资'!$I$23</definedName>
    <definedName name="sheet43_9" localSheetId="42">'4-1-1可供出售_股票投资'!$J$7</definedName>
    <definedName name="sheet44_1" localSheetId="43">'4-1-2可供出售_债券投资'!$I$24</definedName>
    <definedName name="sheet44_10" localSheetId="43">'4-1-2可供出售_债券投资'!$J$23</definedName>
    <definedName name="sheet44_11" localSheetId="43">'4-1-2可供出售_债券投资'!$M$7</definedName>
    <definedName name="sheet44_12" localSheetId="43">'4-1-2可供出售_债券投资'!$M$23</definedName>
    <definedName name="sheet44_13" localSheetId="43">'4-1-2可供出售_债券投资'!$M$24</definedName>
    <definedName name="sheet44_14" localSheetId="43">'4-1-2可供出售_债券投资'!$I$25</definedName>
    <definedName name="sheet44_15" localSheetId="43">'4-1-2可供出售_债券投资'!$A$27</definedName>
    <definedName name="sheet44_16" localSheetId="43">'4-1-2可供出售_债券投资'!$M$27</definedName>
    <definedName name="sheet44_17" localSheetId="43">'4-1-2可供出售_债券投资'!$A$28</definedName>
    <definedName name="sheet44_18" localSheetId="43">'4-1-2可供出售_债券投资'!$H$7</definedName>
    <definedName name="sheet44_19" localSheetId="43">'4-1-2可供出售_债券投资'!$H$26</definedName>
    <definedName name="sheet44_2" localSheetId="43">'4-1-2可供出售_债券投资'!$J$24</definedName>
    <definedName name="sheet44_20" localSheetId="43">'4-1-2可供出售_债券投资'!$J$26</definedName>
    <definedName name="sheet44_21" localSheetId="43">'4-1-2可供出售_债券投资'!$K$7</definedName>
    <definedName name="sheet44_22" localSheetId="43">'4-1-2可供出售_债券投资'!$K$26</definedName>
    <definedName name="sheet44_23" localSheetId="43">'4-1-2可供出售_债券投资'!$L$7</definedName>
    <definedName name="sheet44_24" localSheetId="43">'4-1-2可供出售_债券投资'!$L$26</definedName>
    <definedName name="sheet44_3" localSheetId="43">'4-1-2可供出售_债券投资'!$M$26</definedName>
    <definedName name="sheet44_4" localSheetId="43">'4-1-2可供出售_债券投资'!$I$26</definedName>
    <definedName name="sheet44_5" localSheetId="43">'4-1-2可供出售_债券投资'!$A$3</definedName>
    <definedName name="sheet44_6" localSheetId="43">'4-1-2可供出售_债券投资'!$A$5</definedName>
    <definedName name="sheet44_7" localSheetId="43">'4-1-2可供出售_债券投资'!$I$7</definedName>
    <definedName name="sheet44_8" localSheetId="43">'4-1-2可供出售_债券投资'!$I$23</definedName>
    <definedName name="sheet44_9" localSheetId="43">'4-1-2可供出售_债券投资'!$J$7</definedName>
    <definedName name="sheet45_1" localSheetId="44">'4-1-3可供出售_其他投资'!$G$24</definedName>
    <definedName name="sheet45_10" localSheetId="44">'4-1-3可供出售_其他投资'!$H$23</definedName>
    <definedName name="sheet45_11" localSheetId="44">'4-1-3可供出售_其他投资'!$K$7</definedName>
    <definedName name="sheet45_12" localSheetId="44">'4-1-3可供出售_其他投资'!$K$23</definedName>
    <definedName name="sheet45_13" localSheetId="44">'4-1-3可供出售_其他投资'!$K$24</definedName>
    <definedName name="sheet45_14" localSheetId="44">'4-1-3可供出售_其他投资'!$G$25</definedName>
    <definedName name="sheet45_15" localSheetId="44">'4-1-3可供出售_其他投资'!$A$27</definedName>
    <definedName name="sheet45_16" localSheetId="44">'4-1-3可供出售_其他投资'!$K$27</definedName>
    <definedName name="sheet45_17" localSheetId="44">'4-1-3可供出售_其他投资'!$A$28</definedName>
    <definedName name="sheet45_18" localSheetId="44">'4-1-3可供出售_其他投资'!$J$7</definedName>
    <definedName name="sheet45_19" localSheetId="44">'4-1-3可供出售_其他投资'!$J$26</definedName>
    <definedName name="sheet45_2" localSheetId="44">'4-1-3可供出售_其他投资'!$H$24</definedName>
    <definedName name="sheet45_20" localSheetId="44">'4-1-3可供出售_其他投资'!$I$7</definedName>
    <definedName name="sheet45_21" localSheetId="44">'4-1-3可供出售_其他投资'!$I$26</definedName>
    <definedName name="sheet45_22" localSheetId="44">'4-1-3可供出售_其他投资'!$H$26</definedName>
    <definedName name="sheet45_23" localSheetId="44">'4-1-3可供出售_其他投资'!$F$7</definedName>
    <definedName name="sheet45_24" localSheetId="44">'4-1-3可供出售_其他投资'!$F$26</definedName>
    <definedName name="sheet45_25" localSheetId="44">'4-1-3可供出售_其他投资'!$E$7</definedName>
    <definedName name="sheet45_26" localSheetId="44">'4-1-3可供出售_其他投资'!$E$26</definedName>
    <definedName name="sheet45_3" localSheetId="44">'4-1-3可供出售_其他投资'!$K$26</definedName>
    <definedName name="sheet45_4" localSheetId="44">'4-1-3可供出售_其他投资'!$G$26</definedName>
    <definedName name="sheet45_5" localSheetId="44">'4-1-3可供出售_其他投资'!$A$3</definedName>
    <definedName name="sheet45_6" localSheetId="44">'4-1-3可供出售_其他投资'!$A$5</definedName>
    <definedName name="sheet45_7" localSheetId="44">'4-1-3可供出售_其他投资'!$G$7</definedName>
    <definedName name="sheet45_8" localSheetId="44">'4-1-3可供出售_其他投资'!$G$23</definedName>
    <definedName name="sheet45_9" localSheetId="44">'4-1-3可供出售_其他投资'!$H$7</definedName>
    <definedName name="sheet46_1" localSheetId="45">'4-2持有至到期投资'!$G$26</definedName>
    <definedName name="sheet46_10" localSheetId="45">'4-2持有至到期投资'!$J$23</definedName>
    <definedName name="sheet46_11" localSheetId="45">'4-2持有至到期投资'!$J$24</definedName>
    <definedName name="sheet46_12" localSheetId="45">'4-2持有至到期投资'!$G$25</definedName>
    <definedName name="sheet46_13" localSheetId="45">'4-2持有至到期投资'!$F$7</definedName>
    <definedName name="sheet46_14" localSheetId="45">'4-2持有至到期投资'!$F$26</definedName>
    <definedName name="sheet46_15" localSheetId="45">'4-2持有至到期投资'!$H$26</definedName>
    <definedName name="sheet46_16" localSheetId="45">'4-2持有至到期投资'!$K$7</definedName>
    <definedName name="sheet46_17" localSheetId="45">'4-2持有至到期投资'!$K$26</definedName>
    <definedName name="sheet46_2" localSheetId="45">'4-2持有至到期投资'!$J$26</definedName>
    <definedName name="sheet46_3" localSheetId="45">'4-2持有至到期投资'!$G$7</definedName>
    <definedName name="sheet46_4" localSheetId="45">'4-2持有至到期投资'!$G$23</definedName>
    <definedName name="sheet46_5" localSheetId="45">'4-2持有至到期投资'!$G$24</definedName>
    <definedName name="sheet46_6" localSheetId="45">'4-2持有至到期投资'!$H$7</definedName>
    <definedName name="sheet46_7" localSheetId="45">'4-2持有至到期投资'!$H$23</definedName>
    <definedName name="sheet46_8" localSheetId="45">'4-2持有至到期投资'!$H$24</definedName>
    <definedName name="sheet46_9" localSheetId="45">'4-2持有至到期投资'!$J$7</definedName>
    <definedName name="sheet47_1" localSheetId="46">'4-3债权投资'!$G$26</definedName>
    <definedName name="sheet47_10" localSheetId="46">'4-3债权投资'!$H$24</definedName>
    <definedName name="sheet47_11" localSheetId="46">'4-3债权投资'!$J$7</definedName>
    <definedName name="sheet47_12" localSheetId="46">'4-3债权投资'!$J$23</definedName>
    <definedName name="sheet47_13" localSheetId="46">'4-3债权投资'!$J$24</definedName>
    <definedName name="sheet47_14" localSheetId="46">'4-3债权投资'!$G$25</definedName>
    <definedName name="sheet47_15" localSheetId="46">'4-3债权投资'!$A$27</definedName>
    <definedName name="sheet47_16" localSheetId="46">'4-3债权投资'!$J$27</definedName>
    <definedName name="sheet47_17" localSheetId="46">'4-3债权投资'!$A$28</definedName>
    <definedName name="sheet47_18" localSheetId="46">'4-3债权投资'!$K$7</definedName>
    <definedName name="sheet47_19" localSheetId="46">'4-3债权投资'!$K$26</definedName>
    <definedName name="sheet47_2" localSheetId="46">'4-3债权投资'!$J$26</definedName>
    <definedName name="sheet47_20" localSheetId="46">'4-3债权投资'!$H$26</definedName>
    <definedName name="sheet47_21" localSheetId="46">'4-3债权投资'!$F$7</definedName>
    <definedName name="sheet47_22" localSheetId="46">'4-3债权投资'!$F$26</definedName>
    <definedName name="sheet47_3" localSheetId="46">'4-3债权投资'!$A$3</definedName>
    <definedName name="sheet47_4" localSheetId="46">'4-3债权投资'!$A$5</definedName>
    <definedName name="sheet47_5" localSheetId="46">'4-3债权投资'!$G$7</definedName>
    <definedName name="sheet47_6" localSheetId="46">'4-3债权投资'!$G$23</definedName>
    <definedName name="sheet47_7" localSheetId="46">'4-3债权投资'!$G$24</definedName>
    <definedName name="sheet47_8" localSheetId="46">'4-3债权投资'!$H$7</definedName>
    <definedName name="sheet47_9" localSheetId="46">'4-3债权投资'!$H$23</definedName>
    <definedName name="sheet48_1" localSheetId="47">'4-4其他债权投资'!$G$27</definedName>
    <definedName name="sheet48_10" localSheetId="47">'4-4其他债权投资'!$I$28</definedName>
    <definedName name="sheet48_11" localSheetId="47">'4-4其他债权投资'!$A$29</definedName>
    <definedName name="sheet48_12" localSheetId="47">'4-4其他债权投资'!$F$7</definedName>
    <definedName name="sheet48_13" localSheetId="47">'4-4其他债权投资'!$F$27</definedName>
    <definedName name="sheet48_14" localSheetId="47">'4-4其他债权投资'!$J$7</definedName>
    <definedName name="sheet48_15" localSheetId="47">'4-4其他债权投资'!$J$27</definedName>
    <definedName name="sheet48_2" localSheetId="47">'4-4其他债权投资'!$I$27</definedName>
    <definedName name="sheet48_3" localSheetId="47">'4-4其他债权投资'!$A$3</definedName>
    <definedName name="sheet48_4" localSheetId="47">'4-4其他债权投资'!$A$5</definedName>
    <definedName name="sheet48_5" localSheetId="47">'4-4其他债权投资'!$G$7</definedName>
    <definedName name="sheet48_6" localSheetId="47">'4-4其他债权投资'!$G$26</definedName>
    <definedName name="sheet48_7" localSheetId="47">'4-4其他债权投资'!$I$7</definedName>
    <definedName name="sheet48_8" localSheetId="47">'4-4其他债权投资'!$I$26</definedName>
    <definedName name="sheet48_9" localSheetId="47">'4-4其他债权投资'!$A$28</definedName>
    <definedName name="sheet49_1" localSheetId="48">'4-5长期应收'!$E$26</definedName>
    <definedName name="sheet49_10" localSheetId="48">'4-5长期应收'!$H$24</definedName>
    <definedName name="sheet49_11" localSheetId="48">'4-5长期应收'!$L$7</definedName>
    <definedName name="sheet49_12" localSheetId="48">'4-5长期应收'!$L$23</definedName>
    <definedName name="sheet49_13" localSheetId="48">'4-5长期应收'!$L$24</definedName>
    <definedName name="sheet49_14" localSheetId="48">'4-5长期应收'!$E$25</definedName>
    <definedName name="sheet49_15" localSheetId="48">'4-5长期应收'!$A$27</definedName>
    <definedName name="sheet49_16" localSheetId="48">'4-5长期应收'!$L$27</definedName>
    <definedName name="sheet49_17" localSheetId="48">'4-5长期应收'!$A$28</definedName>
    <definedName name="sheet49_18" localSheetId="48">'4-5长期应收'!$M$7</definedName>
    <definedName name="sheet49_19" localSheetId="48">'4-5长期应收'!$M$26</definedName>
    <definedName name="sheet49_2" localSheetId="48">'4-5长期应收'!$L$26</definedName>
    <definedName name="sheet49_20" localSheetId="48">'4-5长期应收'!$H$26</definedName>
    <definedName name="sheet49_21" localSheetId="48">'4-5长期应收'!$F$7</definedName>
    <definedName name="sheet49_22" localSheetId="48">'4-5长期应收'!$F$26</definedName>
    <definedName name="sheet49_3" localSheetId="48">'4-5长期应收'!$A$3</definedName>
    <definedName name="sheet49_4" localSheetId="48">'4-5长期应收'!$A$5</definedName>
    <definedName name="sheet49_5" localSheetId="48">'4-5长期应收'!$E$7</definedName>
    <definedName name="sheet49_6" localSheetId="48">'4-5长期应收'!$E$23</definedName>
    <definedName name="sheet49_7" localSheetId="48">'4-5长期应收'!$E$24</definedName>
    <definedName name="sheet49_8" localSheetId="48">'4-5长期应收'!$H$7</definedName>
    <definedName name="sheet49_9" localSheetId="48">'4-5长期应收'!$H$23</definedName>
    <definedName name="sheet5_1" localSheetId="5">'1-汇总表'!$A$3</definedName>
    <definedName name="sheet5_10" localSheetId="5">'1-汇总表'!$F$8</definedName>
    <definedName name="sheet5_100" localSheetId="5">'1-汇总表'!$C$32</definedName>
    <definedName name="sheet5_1000">'1-汇总表'!$F$18</definedName>
    <definedName name="sheet5_1001">'1-汇总表'!$F$20</definedName>
    <definedName name="sheet5_1002">'1-汇总表'!$F$28</definedName>
    <definedName name="sheet5_1003">'1-汇总表'!$C$40</definedName>
    <definedName name="sheet5_1004">'1-汇总表'!$D$40</definedName>
    <definedName name="sheet5_1005">'1-汇总表'!$E$40</definedName>
    <definedName name="sheet5_1006">'1-汇总表'!$C$41</definedName>
    <definedName name="sheet5_1007">'1-汇总表'!$D$41</definedName>
    <definedName name="sheet5_1008">'1-汇总表'!$E$41</definedName>
    <definedName name="sheet5_1009">'1-汇总表'!$C$42</definedName>
    <definedName name="sheet5_101" localSheetId="5">'1-汇总表'!$D$32</definedName>
    <definedName name="sheet5_1010">'1-汇总表'!$D$42</definedName>
    <definedName name="sheet5_1011">'1-汇总表'!$E$42</definedName>
    <definedName name="sheet5_1012">'1-汇总表'!$C$43</definedName>
    <definedName name="sheet5_1013">'1-汇总表'!$D$43</definedName>
    <definedName name="sheet5_1014">'1-汇总表'!$E$43</definedName>
    <definedName name="sheet5_1015">'1-汇总表'!$C$44</definedName>
    <definedName name="sheet5_1016">'1-汇总表'!$D$44</definedName>
    <definedName name="sheet5_1017">'1-汇总表'!$E$44</definedName>
    <definedName name="sheet5_102" localSheetId="5">'1-汇总表'!$E$32</definedName>
    <definedName name="sheet5_103" localSheetId="5">'1-汇总表'!$F$32</definedName>
    <definedName name="sheet5_104" localSheetId="5">'1-汇总表'!$C$33</definedName>
    <definedName name="sheet5_105" localSheetId="5">'1-汇总表'!$D$33</definedName>
    <definedName name="sheet5_106" localSheetId="5">'1-汇总表'!$E$33</definedName>
    <definedName name="sheet5_107" localSheetId="5">'1-汇总表'!$F$33</definedName>
    <definedName name="sheet5_108" localSheetId="5">'1-汇总表'!$A$35</definedName>
    <definedName name="sheet5_109" localSheetId="5">'1-汇总表'!$A$36</definedName>
    <definedName name="sheet5_11" localSheetId="5">'1-汇总表'!$C$9</definedName>
    <definedName name="sheet5_12" localSheetId="5">'1-汇总表'!$D$9</definedName>
    <definedName name="sheet5_13" localSheetId="5">'1-汇总表'!$E$9</definedName>
    <definedName name="sheet5_14" localSheetId="5">'1-汇总表'!$F$9</definedName>
    <definedName name="sheet5_15" localSheetId="5">'1-汇总表'!$C$10</definedName>
    <definedName name="sheet5_16" localSheetId="5">'1-汇总表'!$D$10</definedName>
    <definedName name="sheet5_17" localSheetId="5">'1-汇总表'!$E$10</definedName>
    <definedName name="sheet5_18" localSheetId="5">'1-汇总表'!$F$10</definedName>
    <definedName name="sheet5_19" localSheetId="5">'1-汇总表'!$C$11</definedName>
    <definedName name="sheet5_2" localSheetId="5">'1-汇总表'!$A$5</definedName>
    <definedName name="sheet5_20" localSheetId="5">'1-汇总表'!$D$11</definedName>
    <definedName name="sheet5_21" localSheetId="5">'1-汇总表'!$E$11</definedName>
    <definedName name="sheet5_22" localSheetId="5">'1-汇总表'!$F$11</definedName>
    <definedName name="sheet5_23" localSheetId="5">'1-汇总表'!$C$12</definedName>
    <definedName name="sheet5_24" localSheetId="5">'1-汇总表'!$D$12</definedName>
    <definedName name="sheet5_25" localSheetId="5">'1-汇总表'!$E$12</definedName>
    <definedName name="sheet5_26" localSheetId="5">'1-汇总表'!$F$12</definedName>
    <definedName name="sheet5_27" localSheetId="5">'1-汇总表'!$C$13</definedName>
    <definedName name="sheet5_28" localSheetId="5">'1-汇总表'!$D$13</definedName>
    <definedName name="sheet5_29" localSheetId="5">'1-汇总表'!$E$13</definedName>
    <definedName name="sheet5_3" localSheetId="5">'1-汇总表'!$C$7</definedName>
    <definedName name="sheet5_30" localSheetId="5">'1-汇总表'!$F$13</definedName>
    <definedName name="sheet5_31" localSheetId="5">'1-汇总表'!$C$14</definedName>
    <definedName name="sheet5_32" localSheetId="5">'1-汇总表'!$D$14</definedName>
    <definedName name="sheet5_33" localSheetId="5">'1-汇总表'!$E$14</definedName>
    <definedName name="sheet5_34" localSheetId="5">'1-汇总表'!$F$14</definedName>
    <definedName name="sheet5_35" localSheetId="5">'1-汇总表'!$C$15</definedName>
    <definedName name="sheet5_36" localSheetId="5">'1-汇总表'!$D$15</definedName>
    <definedName name="sheet5_37" localSheetId="5">'1-汇总表'!$E$15</definedName>
    <definedName name="sheet5_38" localSheetId="5">'1-汇总表'!$F$15</definedName>
    <definedName name="sheet5_39" localSheetId="5">'1-汇总表'!$C$16</definedName>
    <definedName name="sheet5_4" localSheetId="5">'1-汇总表'!$D$7</definedName>
    <definedName name="sheet5_40" localSheetId="5">'1-汇总表'!$D$16</definedName>
    <definedName name="sheet5_41" localSheetId="5">'1-汇总表'!$E$16</definedName>
    <definedName name="sheet5_42" localSheetId="5">'1-汇总表'!$F$16</definedName>
    <definedName name="sheet5_43" localSheetId="5">'1-汇总表'!$C$17</definedName>
    <definedName name="sheet5_44" localSheetId="5">'1-汇总表'!$D$17</definedName>
    <definedName name="sheet5_45" localSheetId="5">'1-汇总表'!$E$17</definedName>
    <definedName name="sheet5_46" localSheetId="5">'1-汇总表'!$F$17</definedName>
    <definedName name="sheet5_47" localSheetId="5">'1-汇总表'!$C$18</definedName>
    <definedName name="sheet5_48" localSheetId="5">'1-汇总表'!$D$18</definedName>
    <definedName name="sheet5_49" localSheetId="5">'1-汇总表'!$E$18</definedName>
    <definedName name="sheet5_5" localSheetId="5">'1-汇总表'!$E$7</definedName>
    <definedName name="sheet5_50" localSheetId="5">'1-汇总表'!$C$19</definedName>
    <definedName name="sheet5_51" localSheetId="5">'1-汇总表'!$D$19</definedName>
    <definedName name="sheet5_52" localSheetId="5">'1-汇总表'!$E$19</definedName>
    <definedName name="sheet5_53" localSheetId="5">'1-汇总表'!$F$19</definedName>
    <definedName name="sheet5_54" localSheetId="5">'1-汇总表'!$C$20</definedName>
    <definedName name="sheet5_55" localSheetId="5">'1-汇总表'!$D$20</definedName>
    <definedName name="sheet5_56" localSheetId="5">'1-汇总表'!$E$20</definedName>
    <definedName name="sheet5_57" localSheetId="5">'1-汇总表'!$C$21</definedName>
    <definedName name="sheet5_58" localSheetId="5">'1-汇总表'!$D$21</definedName>
    <definedName name="sheet5_59" localSheetId="5">'1-汇总表'!$E$21</definedName>
    <definedName name="sheet5_6" localSheetId="5">'1-汇总表'!$F$7</definedName>
    <definedName name="sheet5_60" localSheetId="5">'1-汇总表'!$F$21</definedName>
    <definedName name="sheet5_61" localSheetId="5">'1-汇总表'!$C$22</definedName>
    <definedName name="sheet5_62" localSheetId="5">'1-汇总表'!$D$22</definedName>
    <definedName name="sheet5_63" localSheetId="5">'1-汇总表'!$E$22</definedName>
    <definedName name="sheet5_64" localSheetId="5">'1-汇总表'!$F$22</definedName>
    <definedName name="sheet5_65" localSheetId="5">'1-汇总表'!$C$23</definedName>
    <definedName name="sheet5_66" localSheetId="5">'1-汇总表'!$D$23</definedName>
    <definedName name="sheet5_67" localSheetId="5">'1-汇总表'!$E$23</definedName>
    <definedName name="sheet5_68" localSheetId="5">'1-汇总表'!$F$23</definedName>
    <definedName name="sheet5_69" localSheetId="5">'1-汇总表'!$C$24</definedName>
    <definedName name="sheet5_7" localSheetId="5">'1-汇总表'!$C$8</definedName>
    <definedName name="sheet5_70" localSheetId="5">'1-汇总表'!$D$24</definedName>
    <definedName name="sheet5_71" localSheetId="5">'1-汇总表'!$E$24</definedName>
    <definedName name="sheet5_72" localSheetId="5">'1-汇总表'!$F$24</definedName>
    <definedName name="sheet5_73" localSheetId="5">'1-汇总表'!$C$25</definedName>
    <definedName name="sheet5_74" localSheetId="5">'1-汇总表'!$D$25</definedName>
    <definedName name="sheet5_75" localSheetId="5">'1-汇总表'!$E$25</definedName>
    <definedName name="sheet5_76" localSheetId="5">'1-汇总表'!$F$25</definedName>
    <definedName name="sheet5_77" localSheetId="5">'1-汇总表'!$C$26</definedName>
    <definedName name="sheet5_78" localSheetId="5">'1-汇总表'!$D$26</definedName>
    <definedName name="sheet5_79" localSheetId="5">'1-汇总表'!$E$26</definedName>
    <definedName name="sheet5_8" localSheetId="5">'1-汇总表'!$D$8</definedName>
    <definedName name="sheet5_80" localSheetId="5">'1-汇总表'!$F$26</definedName>
    <definedName name="sheet5_81" localSheetId="5">'1-汇总表'!$C$27</definedName>
    <definedName name="sheet5_82" localSheetId="5">'1-汇总表'!$D$27</definedName>
    <definedName name="sheet5_83" localSheetId="5">'1-汇总表'!$E$27</definedName>
    <definedName name="sheet5_84" localSheetId="5">'1-汇总表'!$F$27</definedName>
    <definedName name="sheet5_85" localSheetId="5">'1-汇总表'!$C$28</definedName>
    <definedName name="sheet5_86" localSheetId="5">'1-汇总表'!$D$28</definedName>
    <definedName name="sheet5_87" localSheetId="5">'1-汇总表'!$E$28</definedName>
    <definedName name="sheet5_88" localSheetId="5">'1-汇总表'!$C$29</definedName>
    <definedName name="sheet5_89" localSheetId="5">'1-汇总表'!$D$29</definedName>
    <definedName name="sheet5_9" localSheetId="5">'1-汇总表'!$E$8</definedName>
    <definedName name="sheet5_90" localSheetId="5">'1-汇总表'!$E$29</definedName>
    <definedName name="sheet5_91" localSheetId="5">'1-汇总表'!$F$29</definedName>
    <definedName name="sheet5_92" localSheetId="5">'1-汇总表'!$C$30</definedName>
    <definedName name="sheet5_93" localSheetId="5">'1-汇总表'!$D$30</definedName>
    <definedName name="sheet5_94" localSheetId="5">'1-汇总表'!$E$30</definedName>
    <definedName name="sheet5_95" localSheetId="5">'1-汇总表'!$F$30</definedName>
    <definedName name="sheet5_96" localSheetId="5">'1-汇总表'!$C$31</definedName>
    <definedName name="sheet5_97" localSheetId="5">'1-汇总表'!$D$31</definedName>
    <definedName name="sheet5_98" localSheetId="5">'1-汇总表'!$E$31</definedName>
    <definedName name="sheet5_99" localSheetId="5">'1-汇总表'!$F$31</definedName>
    <definedName name="sheet50_1" localSheetId="49">'4-6长期股权投资'!$I$7</definedName>
    <definedName name="sheet50_10" localSheetId="49">'4-6长期股权投资'!$A$5</definedName>
    <definedName name="sheet50_11" localSheetId="49">'4-6长期股权投资'!$I$24</definedName>
    <definedName name="sheet50_12" localSheetId="49">'4-6长期股权投资'!$J$7</definedName>
    <definedName name="sheet50_13" localSheetId="49">'4-6长期股权投资'!$J$23</definedName>
    <definedName name="sheet50_14" localSheetId="49">'4-6长期股权投资'!$J$24</definedName>
    <definedName name="sheet50_15" localSheetId="49">'4-6长期股权投资'!$K$24</definedName>
    <definedName name="sheet50_16" localSheetId="49">'4-6长期股权投资'!$I$25</definedName>
    <definedName name="sheet50_17" localSheetId="49">'4-6长期股权投资'!$A$27</definedName>
    <definedName name="sheet50_18" localSheetId="49">'4-6长期股权投资'!$K$27</definedName>
    <definedName name="sheet50_19" localSheetId="49">'4-6长期股权投资'!$A$28</definedName>
    <definedName name="sheet50_2" localSheetId="49">'4-6长期股权投资'!$I$23</definedName>
    <definedName name="sheet50_20" localSheetId="49">'4-6长期股权投资'!$H$7</definedName>
    <definedName name="sheet50_21" localSheetId="49">'4-6长期股权投资'!$H$26</definedName>
    <definedName name="sheet50_22" localSheetId="49">'4-6长期股权投资'!$J$26</definedName>
    <definedName name="sheet50_23" localSheetId="49">'4-6长期股权投资'!$L$7</definedName>
    <definedName name="sheet50_24" localSheetId="49">'4-6长期股权投资'!$L$26</definedName>
    <definedName name="sheet50_3" localSheetId="49">'4-6长期股权投资'!$O$7</definedName>
    <definedName name="sheet50_4" localSheetId="49">'4-6长期股权投资'!$O$23</definedName>
    <definedName name="sheet50_5" localSheetId="49">'4-6长期股权投资'!$K$7</definedName>
    <definedName name="sheet50_6" localSheetId="49">'4-6长期股权投资'!$K$23</definedName>
    <definedName name="sheet50_7" localSheetId="49">'4-6长期股权投资'!$I$26</definedName>
    <definedName name="sheet50_8" localSheetId="49">'4-6长期股权投资'!$K$26</definedName>
    <definedName name="sheet50_9" localSheetId="49">'4-6长期股权投资'!$A$3</definedName>
    <definedName name="sheet51_1" localSheetId="50">'4-7其他权益工具投资'!$J$26</definedName>
    <definedName name="sheet51_10" localSheetId="50">'4-7其他权益工具投资'!$K$24</definedName>
    <definedName name="sheet51_11" localSheetId="50">'4-7其他权益工具投资'!$L$7</definedName>
    <definedName name="sheet51_12" localSheetId="50">'4-7其他权益工具投资'!$L$23</definedName>
    <definedName name="sheet51_13" localSheetId="50">'4-7其他权益工具投资'!$L$24</definedName>
    <definedName name="sheet51_14" localSheetId="50">'4-7其他权益工具投资'!$J$25</definedName>
    <definedName name="sheet51_15" localSheetId="50">'4-7其他权益工具投资'!$A$27</definedName>
    <definedName name="sheet51_16" localSheetId="50">'4-7其他权益工具投资'!$L$27</definedName>
    <definedName name="sheet51_17" localSheetId="50">'4-7其他权益工具投资'!$A$28</definedName>
    <definedName name="sheet51_18" localSheetId="50">'4-7其他权益工具投资'!$M$7</definedName>
    <definedName name="sheet51_19" localSheetId="50">'4-7其他权益工具投资'!$M$26</definedName>
    <definedName name="sheet51_2" localSheetId="50">'4-7其他权益工具投资'!$L$26</definedName>
    <definedName name="sheet51_20" localSheetId="50">'4-7其他权益工具投资'!$K$26</definedName>
    <definedName name="sheet51_21" localSheetId="50">'4-7其他权益工具投资'!$I$7</definedName>
    <definedName name="sheet51_22" localSheetId="50">'4-7其他权益工具投资'!$I$26</definedName>
    <definedName name="sheet51_23" localSheetId="50">'4-7其他权益工具投资'!$H$7</definedName>
    <definedName name="sheet51_24" localSheetId="50">'4-7其他权益工具投资'!$H$26</definedName>
    <definedName name="sheet51_25" localSheetId="50">'4-7其他权益工具投资'!$G$7</definedName>
    <definedName name="sheet51_26" localSheetId="50">'4-7其他权益工具投资'!$G$26</definedName>
    <definedName name="sheet51_3" localSheetId="50">'4-7其他权益工具投资'!$K$23</definedName>
    <definedName name="sheet51_4" localSheetId="50">'4-7其他权益工具投资'!$A$3</definedName>
    <definedName name="sheet51_5" localSheetId="50">'4-7其他权益工具投资'!$A$5</definedName>
    <definedName name="sheet51_6" localSheetId="50">'4-7其他权益工具投资'!$J$7</definedName>
    <definedName name="sheet51_7" localSheetId="50">'4-7其他权益工具投资'!$J$23</definedName>
    <definedName name="sheet51_8" localSheetId="50">'4-7其他权益工具投资'!$J$24</definedName>
    <definedName name="sheet51_9" localSheetId="50">'4-7其他权益工具投资'!$K$7</definedName>
    <definedName name="sheet52_1" localSheetId="51">'4-8其他非流动金融资产'!$J$26</definedName>
    <definedName name="sheet52_10" localSheetId="51">'4-8其他非流动金融资产'!$K$24</definedName>
    <definedName name="sheet52_11" localSheetId="51">'4-8其他非流动金融资产'!$L$7</definedName>
    <definedName name="sheet52_12" localSheetId="51">'4-8其他非流动金融资产'!$L$23</definedName>
    <definedName name="sheet52_13" localSheetId="51">'4-8其他非流动金融资产'!$L$24</definedName>
    <definedName name="sheet52_14" localSheetId="51">'4-8其他非流动金融资产'!$J$25</definedName>
    <definedName name="sheet52_15" localSheetId="51">'4-8其他非流动金融资产'!$A$27</definedName>
    <definedName name="sheet52_16" localSheetId="51">'4-8其他非流动金融资产'!$L$27</definedName>
    <definedName name="sheet52_17" localSheetId="51">'4-8其他非流动金融资产'!$A$28</definedName>
    <definedName name="sheet52_18" localSheetId="51">'4-8其他非流动金融资产'!$G$7</definedName>
    <definedName name="sheet52_19" localSheetId="51">'4-8其他非流动金融资产'!$G$26</definedName>
    <definedName name="sheet52_2" localSheetId="51">'4-8其他非流动金融资产'!$L$26</definedName>
    <definedName name="sheet52_20" localSheetId="51">'4-8其他非流动金融资产'!$H$7</definedName>
    <definedName name="sheet52_21" localSheetId="51">'4-8其他非流动金融资产'!$H$26</definedName>
    <definedName name="sheet52_22" localSheetId="51">'4-8其他非流动金融资产'!$I$7</definedName>
    <definedName name="sheet52_23" localSheetId="51">'4-8其他非流动金融资产'!$I$26</definedName>
    <definedName name="sheet52_24" localSheetId="51">'4-8其他非流动金融资产'!$K$26</definedName>
    <definedName name="sheet52_25" localSheetId="51">'4-8其他非流动金融资产'!$M$7</definedName>
    <definedName name="sheet52_26" localSheetId="51">'4-8其他非流动金融资产'!$M$26</definedName>
    <definedName name="sheet52_3" localSheetId="51">'4-8其他非流动金融资产'!$A$3</definedName>
    <definedName name="sheet52_4" localSheetId="51">'4-8其他非流动金融资产'!$A$5</definedName>
    <definedName name="sheet52_5" localSheetId="51">'4-8其他非流动金融资产'!$J$7</definedName>
    <definedName name="sheet52_6" localSheetId="51">'4-8其他非流动金融资产'!$J$23</definedName>
    <definedName name="sheet52_7" localSheetId="51">'4-8其他非流动金融资产'!$J$24</definedName>
    <definedName name="sheet52_8" localSheetId="51">'4-8其他非流动金融资产'!$K$7</definedName>
    <definedName name="sheet52_9" localSheetId="51">'4-8其他非流动金融资产'!$K$23</definedName>
    <definedName name="sheet53_1" localSheetId="52">'4-9投资性房地产汇总'!$C$27</definedName>
    <definedName name="sheet53_10" localSheetId="52">'4-9投资性房地产汇总'!$C$8</definedName>
    <definedName name="sheet53_11" localSheetId="52">'4-9投资性房地产汇总'!$D$8</definedName>
    <definedName name="sheet53_12" localSheetId="52">'4-9投资性房地产汇总'!$E$8</definedName>
    <definedName name="sheet53_13" localSheetId="52">'4-9投资性房地产汇总'!$F$8</definedName>
    <definedName name="sheet53_14" localSheetId="52">'4-9投资性房地产汇总'!$G$8</definedName>
    <definedName name="sheet53_15" localSheetId="52">'4-9投资性房地产汇总'!$C$24</definedName>
    <definedName name="sheet53_16" localSheetId="52">'4-9投资性房地产汇总'!$C$25</definedName>
    <definedName name="sheet53_17" localSheetId="52">'4-9投资性房地产汇总'!$D$24</definedName>
    <definedName name="sheet53_18" localSheetId="52">'4-9投资性房地产汇总'!$D$25</definedName>
    <definedName name="sheet53_19" localSheetId="52">'4-9投资性房地产汇总'!$E$24</definedName>
    <definedName name="sheet53_2" localSheetId="52">'4-9投资性房地产汇总'!$E$27</definedName>
    <definedName name="sheet53_20" localSheetId="52">'4-9投资性房地产汇总'!$E$25</definedName>
    <definedName name="sheet53_21" localSheetId="52">'4-9投资性房地产汇总'!$F$25</definedName>
    <definedName name="sheet53_22" localSheetId="52">'4-9投资性房地产汇总'!$G$25</definedName>
    <definedName name="sheet53_23" localSheetId="52">'4-9投资性房地产汇总'!$C$26</definedName>
    <definedName name="sheet53_24" localSheetId="52">'4-9投资性房地产汇总'!$E$26</definedName>
    <definedName name="sheet53_25" localSheetId="52">'4-9投资性房地产汇总'!$F$27</definedName>
    <definedName name="sheet53_26" localSheetId="52">'4-9投资性房地产汇总'!$G$27</definedName>
    <definedName name="sheet53_27" localSheetId="52">'4-9投资性房地产汇总'!$E$28</definedName>
    <definedName name="sheet53_3" localSheetId="52">'4-9投资性房地产汇总'!$A$3</definedName>
    <definedName name="sheet53_4" localSheetId="52">'4-9投资性房地产汇总'!$A$5</definedName>
    <definedName name="sheet53_5" localSheetId="52">'4-9投资性房地产汇总'!$C$7</definedName>
    <definedName name="sheet53_6" localSheetId="52">'4-9投资性房地产汇总'!$D$7</definedName>
    <definedName name="sheet53_7" localSheetId="52">'4-9投资性房地产汇总'!$E$7</definedName>
    <definedName name="sheet53_8" localSheetId="52">'4-9投资性房地产汇总'!$F$7</definedName>
    <definedName name="sheet53_9" localSheetId="52">'4-9投资性房地产汇总'!$G$7</definedName>
    <definedName name="sheet54_1" localSheetId="53">'4-9-1投资性房地产'!$M$25</definedName>
    <definedName name="sheet54_10" localSheetId="53">'4-9-1投资性房地产'!$H$7</definedName>
    <definedName name="sheet54_100">'4-9-1投资性房地产'!$H$24</definedName>
    <definedName name="sheet54_101">'4-9-1投资性房地产'!$I$7</definedName>
    <definedName name="sheet54_102">'4-9-1投资性房地产'!$I$24</definedName>
    <definedName name="sheet54_11" localSheetId="53">'4-9-1投资性房地产'!$AD$7</definedName>
    <definedName name="sheet54_12" localSheetId="53">'4-9-1投资性房地产'!$AA$24</definedName>
    <definedName name="sheet54_13" localSheetId="53">'4-9-1投资性房地产'!$Z$24</definedName>
    <definedName name="sheet54_14" localSheetId="53">'4-9-1投资性房地产'!$AB$24</definedName>
    <definedName name="sheet54_15" localSheetId="53">'4-9-1投资性房地产'!$L$7</definedName>
    <definedName name="sheet54_16">'4-9-1投资性房地产'!$L$24</definedName>
    <definedName name="sheet54_17" localSheetId="53">'4-9-1投资性房地产'!$L$25</definedName>
    <definedName name="sheet54_18" localSheetId="53">'4-9-1投资性房地产'!$M$7</definedName>
    <definedName name="sheet54_19">'4-9-1投资性房地产'!$M$24</definedName>
    <definedName name="sheet54_2" localSheetId="53">'4-9-1投资性房地产'!$N$25</definedName>
    <definedName name="sheet54_20" localSheetId="53">'4-9-1投资性房地产'!$N$7</definedName>
    <definedName name="sheet54_21">'4-9-1投资性房地产'!$N$24</definedName>
    <definedName name="sheet54_23" localSheetId="53">'4-9-1投资性房地产'!$Z$25</definedName>
    <definedName name="sheet54_24" localSheetId="53">'4-9-1投资性房地产'!$AB$23</definedName>
    <definedName name="sheet54_25" localSheetId="53">'4-9-1投资性房地产'!$AB$25</definedName>
    <definedName name="sheet54_26" localSheetId="53">'4-9-1投资性房地产'!$M$26</definedName>
    <definedName name="sheet54_27" localSheetId="53">'4-9-1投资性房地产'!$L$26</definedName>
    <definedName name="sheet54_28" localSheetId="53">'4-9-1投资性房地产'!$L$27</definedName>
    <definedName name="sheet54_29" localSheetId="53">'4-9-1投资性房地产'!$Z$27</definedName>
    <definedName name="sheet54_3" localSheetId="53">'4-9-1投资性房地产'!$AB$27</definedName>
    <definedName name="sheet54_30" localSheetId="53">'4-9-1投资性房地产'!$A$28</definedName>
    <definedName name="sheet54_31" localSheetId="53">'4-9-1投资性房地产'!$AC$28</definedName>
    <definedName name="sheet54_32" localSheetId="53">'4-9-1投资性房地产'!$A$29</definedName>
    <definedName name="sheet54_33" localSheetId="53">'4-9-1投资性房地产'!$AD$24</definedName>
    <definedName name="sheet54_34" localSheetId="53">'4-9-1投资性房地产'!$AD$27</definedName>
    <definedName name="sheet54_35" localSheetId="53">'4-9-1投资性房地产'!$AC$7</definedName>
    <definedName name="sheet54_36" localSheetId="53">'4-9-1投资性房地产'!$AC$27</definedName>
    <definedName name="sheet54_37" localSheetId="53">'4-9-1投资性房地产'!$AA$27</definedName>
    <definedName name="sheet54_38" localSheetId="53">'4-9-1投资性房地产'!$O$7</definedName>
    <definedName name="sheet54_39" localSheetId="53">'4-9-1投资性房地产'!$O$27</definedName>
    <definedName name="sheet54_4" localSheetId="53">'4-9-1投资性房地产'!$M$27</definedName>
    <definedName name="sheet54_40" localSheetId="53">'4-9-1投资性房地产'!$N$27</definedName>
    <definedName name="sheet54_5" localSheetId="53">'4-9-1投资性房地产'!$A$3</definedName>
    <definedName name="sheet54_6" localSheetId="53">'4-9-1投资性房地产'!$A$5</definedName>
    <definedName name="sheet54_7" localSheetId="53">'4-9-1投资性房地产'!$AA$7</definedName>
    <definedName name="sheet54_8" localSheetId="53">'4-9-1投资性房地产'!$Z$7</definedName>
    <definedName name="sheet54_9" localSheetId="53">'4-9-1投资性房地产'!$AB$7</definedName>
    <definedName name="sheet55_1" localSheetId="54">'4-9-2投资性土地'!$P$25</definedName>
    <definedName name="sheet55_10" localSheetId="54">'4-9-2投资性土地'!$Q$24</definedName>
    <definedName name="sheet55_1000">'4-9-2投资性土地'!$O$25</definedName>
    <definedName name="sheet55_1001">'4-9-2投资性土地'!$O$24</definedName>
    <definedName name="sheet55_1002">'4-9-2投资性土地'!$O$26</definedName>
    <definedName name="sheet55_11" localSheetId="54">'4-9-2投资性土地'!$U$7</definedName>
    <definedName name="sheet55_12" localSheetId="54">'4-9-2投资性土地'!$U$24</definedName>
    <definedName name="sheet55_13" localSheetId="54">'4-9-2投资性土地'!$U$25</definedName>
    <definedName name="sheet55_14" localSheetId="54">'4-9-2投资性土地'!$P$26</definedName>
    <definedName name="sheet55_15" localSheetId="54">'4-9-2投资性土地'!$A$28</definedName>
    <definedName name="sheet55_16" localSheetId="54">'4-9-2投资性土地'!$U$28</definedName>
    <definedName name="sheet55_17" localSheetId="54">'4-9-2投资性土地'!$A$29</definedName>
    <definedName name="sheet55_18" localSheetId="54">'4-9-2投资性土地'!$M$7</definedName>
    <definedName name="sheet55_19" localSheetId="54">'4-9-2投资性土地'!$M$27</definedName>
    <definedName name="sheet55_2" localSheetId="54">'4-9-2投资性土地'!$Q$25</definedName>
    <definedName name="sheet55_20" localSheetId="54">'4-9-2投资性土地'!$O$7</definedName>
    <definedName name="sheet55_21" localSheetId="54">'4-9-2投资性土地'!$O$27</definedName>
    <definedName name="sheet55_22" localSheetId="54">'4-9-2投资性土地'!$Q$27</definedName>
    <definedName name="sheet55_23" localSheetId="54">'4-9-2投资性土地'!$T$7</definedName>
    <definedName name="sheet55_24" localSheetId="54">'4-9-2投资性土地'!$T$27</definedName>
    <definedName name="sheet55_25" localSheetId="54">'4-9-2投资性土地'!$V$7</definedName>
    <definedName name="sheet55_26" localSheetId="54">'4-9-2投资性土地'!$V$27</definedName>
    <definedName name="sheet55_3" localSheetId="54">'4-9-2投资性土地'!$U$27</definedName>
    <definedName name="sheet55_4" localSheetId="54">'4-9-2投资性土地'!$P$27</definedName>
    <definedName name="sheet55_5" localSheetId="54">'4-9-2投资性土地'!$A$3</definedName>
    <definedName name="sheet55_6" localSheetId="54">'4-9-2投资性土地'!$A$5</definedName>
    <definedName name="sheet55_7" localSheetId="54">'4-9-2投资性土地'!$P$7</definedName>
    <definedName name="sheet55_8" localSheetId="54">'4-9-2投资性土地'!$P$24</definedName>
    <definedName name="sheet55_9" localSheetId="54">'4-9-2投资性土地'!$Q$7</definedName>
    <definedName name="sheet56_1" localSheetId="55">'4-10固定资产汇总'!$C$22</definedName>
    <definedName name="sheet56_10" localSheetId="55">'4-10固定资产汇总'!$G$24</definedName>
    <definedName name="sheet56_100" localSheetId="55">'4-10固定资产汇总'!$G$20</definedName>
    <definedName name="sheet56_1000">'4-10固定资产汇总'!$J$12</definedName>
    <definedName name="sheet56_1001">'4-10固定资产汇总'!$K$12</definedName>
    <definedName name="sheet56_101" localSheetId="55">'4-10固定资产汇总'!$H$20</definedName>
    <definedName name="sheet56_102" localSheetId="55">'4-10固定资产汇总'!$I$20</definedName>
    <definedName name="sheet56_103" localSheetId="55">'4-10固定资产汇总'!$J$20</definedName>
    <definedName name="sheet56_104" localSheetId="55">'4-10固定资产汇总'!$K$20</definedName>
    <definedName name="sheet56_105" localSheetId="55">'4-10固定资产汇总'!$E$22</definedName>
    <definedName name="sheet56_106" localSheetId="55">'4-10固定资产汇总'!$G$22</definedName>
    <definedName name="sheet56_107" localSheetId="55">'4-10固定资产汇总'!$H$22</definedName>
    <definedName name="sheet56_108" localSheetId="55">'4-10固定资产汇总'!$I$22</definedName>
    <definedName name="sheet56_109" localSheetId="55">'4-10固定资产汇总'!$J$22</definedName>
    <definedName name="sheet56_11" localSheetId="55">'4-10固定资产汇总'!$D$8</definedName>
    <definedName name="sheet56_110" localSheetId="55">'4-10固定资产汇总'!$K$22</definedName>
    <definedName name="sheet56_111" localSheetId="55">'4-10固定资产汇总'!$C$23</definedName>
    <definedName name="sheet56_112" localSheetId="55">'4-10固定资产汇总'!$F$23</definedName>
    <definedName name="sheet56_113" localSheetId="55">'4-10固定资产汇总'!$H$23</definedName>
    <definedName name="sheet56_114" localSheetId="55">'4-10固定资产汇总'!$E$23</definedName>
    <definedName name="sheet56_115" localSheetId="55">'4-10固定资产汇总'!$G$23</definedName>
    <definedName name="sheet56_116" localSheetId="55">'4-10固定资产汇总'!$I$23</definedName>
    <definedName name="sheet56_117" localSheetId="55">'4-10固定资产汇总'!$J$23</definedName>
    <definedName name="sheet56_118" localSheetId="55">'4-10固定资产汇总'!$K$23</definedName>
    <definedName name="sheet56_119" localSheetId="55">'4-10固定资产汇总'!$C$24</definedName>
    <definedName name="sheet56_12" localSheetId="55">'4-10固定资产汇总'!$G$8</definedName>
    <definedName name="sheet56_120" localSheetId="55">'4-10固定资产汇总'!$D$24</definedName>
    <definedName name="sheet56_121" localSheetId="55">'4-10固定资产汇总'!$F$24</definedName>
    <definedName name="sheet56_122" localSheetId="55">'4-10固定资产汇总'!$H$24</definedName>
    <definedName name="sheet56_123" localSheetId="55">'4-10固定资产汇总'!$E$24</definedName>
    <definedName name="sheet56_124" localSheetId="55">'4-10固定资产汇总'!$I$24</definedName>
    <definedName name="sheet56_125" localSheetId="55">'4-10固定资产汇总'!$J$24</definedName>
    <definedName name="sheet56_126" localSheetId="55">'4-10固定资产汇总'!$K$24</definedName>
    <definedName name="sheet56_127" localSheetId="55">'4-10固定资产汇总'!$I$25</definedName>
    <definedName name="sheet56_13" localSheetId="55">'4-10固定资产汇总'!$D$14</definedName>
    <definedName name="sheet56_14" localSheetId="55">'4-10固定资产汇总'!$G$14</definedName>
    <definedName name="sheet56_15" localSheetId="55">'4-10固定资产汇总'!$D$19</definedName>
    <definedName name="sheet56_16" localSheetId="55">'4-10固定资产汇总'!$G$19</definedName>
    <definedName name="sheet56_17" localSheetId="55">'4-10固定资产汇总'!$D$23</definedName>
    <definedName name="sheet56_18" localSheetId="55">'4-10固定资产汇总'!$A$3</definedName>
    <definedName name="sheet56_19" localSheetId="55">'4-10固定资产汇总'!$A$5</definedName>
    <definedName name="sheet56_2" localSheetId="55">'4-10固定资产汇总'!$F$22</definedName>
    <definedName name="sheet56_20" localSheetId="55">'4-10固定资产汇总'!$C$9</definedName>
    <definedName name="sheet56_21" localSheetId="55">'4-10固定资产汇总'!$C$12</definedName>
    <definedName name="sheet56_22" localSheetId="55">'4-10固定资产汇总'!$D$9</definedName>
    <definedName name="sheet56_23" localSheetId="55">'4-10固定资产汇总'!$D$12</definedName>
    <definedName name="sheet56_24" localSheetId="55">'4-10固定资产汇总'!$E$9</definedName>
    <definedName name="sheet56_25" localSheetId="55">'4-10固定资产汇总'!$E$12</definedName>
    <definedName name="sheet56_26" localSheetId="55">'4-10固定资产汇总'!$E$8</definedName>
    <definedName name="sheet56_27" localSheetId="55">'4-10固定资产汇总'!$F$9</definedName>
    <definedName name="sheet56_28" localSheetId="55">'4-10固定资产汇总'!$F$12</definedName>
    <definedName name="sheet56_29" localSheetId="55">'4-10固定资产汇总'!$G$9</definedName>
    <definedName name="sheet56_3" localSheetId="55">'4-10固定资产汇总'!$C$8</definedName>
    <definedName name="sheet56_30" localSheetId="55">'4-10固定资产汇总'!$G$12</definedName>
    <definedName name="sheet56_31" localSheetId="55">'4-10固定资产汇总'!$H$8</definedName>
    <definedName name="sheet56_32" localSheetId="55">'4-10固定资产汇总'!$I$8</definedName>
    <definedName name="sheet56_33" localSheetId="55">'4-10固定资产汇总'!$J$8</definedName>
    <definedName name="sheet56_34" localSheetId="55">'4-10固定资产汇总'!$K$8</definedName>
    <definedName name="sheet56_35" localSheetId="55">'4-10固定资产汇总'!$H$9</definedName>
    <definedName name="sheet56_36" localSheetId="55">'4-10固定资产汇总'!$I$9</definedName>
    <definedName name="sheet56_37" localSheetId="55">'4-10固定资产汇总'!$J$9</definedName>
    <definedName name="sheet56_38" localSheetId="55">'4-10固定资产汇总'!$K$9</definedName>
    <definedName name="sheet56_39" localSheetId="55">'4-10固定资产汇总'!$C$10</definedName>
    <definedName name="sheet56_4" localSheetId="55">'4-10固定资产汇总'!$F$8</definedName>
    <definedName name="sheet56_40" localSheetId="55">'4-10固定资产汇总'!$D$10</definedName>
    <definedName name="sheet56_41" localSheetId="55">'4-10固定资产汇总'!$E$10</definedName>
    <definedName name="sheet56_42" localSheetId="55">'4-10固定资产汇总'!$F$10</definedName>
    <definedName name="sheet56_43" localSheetId="55">'4-10固定资产汇总'!$G$10</definedName>
    <definedName name="sheet56_44" localSheetId="55">'4-10固定资产汇总'!$H$10</definedName>
    <definedName name="sheet56_45" localSheetId="55">'4-10固定资产汇总'!$I$10</definedName>
    <definedName name="sheet56_46" localSheetId="55">'4-10固定资产汇总'!$J$10</definedName>
    <definedName name="sheet56_47" localSheetId="55">'4-10固定资产汇总'!$K$10</definedName>
    <definedName name="sheet56_48" localSheetId="55">'4-10固定资产汇总'!$C$11</definedName>
    <definedName name="sheet56_49" localSheetId="55">'4-10固定资产汇总'!$D$11</definedName>
    <definedName name="sheet56_5" localSheetId="55">'4-10固定资产汇总'!$C$14</definedName>
    <definedName name="sheet56_50" localSheetId="55">'4-10固定资产汇总'!$E$11</definedName>
    <definedName name="sheet56_51" localSheetId="55">'4-10固定资产汇总'!$F$11</definedName>
    <definedName name="sheet56_52" localSheetId="55">'4-10固定资产汇总'!$G$11</definedName>
    <definedName name="sheet56_53" localSheetId="55">'4-10固定资产汇总'!$H$11</definedName>
    <definedName name="sheet56_54" localSheetId="55">'4-10固定资产汇总'!$I$11</definedName>
    <definedName name="sheet56_55" localSheetId="55">'4-10固定资产汇总'!$J$11</definedName>
    <definedName name="sheet56_56" localSheetId="55">'4-10固定资产汇总'!$K$11</definedName>
    <definedName name="sheet56_57" localSheetId="55">'4-10固定资产汇总'!$H$12</definedName>
    <definedName name="sheet56_58" localSheetId="55">'4-10固定资产汇总'!$I$12</definedName>
    <definedName name="sheet56_59" localSheetId="55">'4-10固定资产汇总'!$C$15</definedName>
    <definedName name="sheet56_6" localSheetId="55">'4-10固定资产汇总'!$F$14</definedName>
    <definedName name="sheet56_60" localSheetId="55">'4-10固定资产汇总'!$C$17</definedName>
    <definedName name="sheet56_61" localSheetId="55">'4-10固定资产汇总'!$D$15</definedName>
    <definedName name="sheet56_62" localSheetId="55">'4-10固定资产汇总'!$D$17</definedName>
    <definedName name="sheet56_63" localSheetId="55">'4-10固定资产汇总'!$E$15</definedName>
    <definedName name="sheet56_64" localSheetId="55">'4-10固定资产汇总'!$E$17</definedName>
    <definedName name="sheet56_65" localSheetId="55">'4-10固定资产汇总'!$E$14</definedName>
    <definedName name="sheet56_66" localSheetId="55">'4-10固定资产汇总'!$F$15</definedName>
    <definedName name="sheet56_67" localSheetId="55">'4-10固定资产汇总'!$F$17</definedName>
    <definedName name="sheet56_68" localSheetId="55">'4-10固定资产汇总'!$G$15</definedName>
    <definedName name="sheet56_69" localSheetId="55">'4-10固定资产汇总'!$G$17</definedName>
    <definedName name="sheet56_7" localSheetId="55">'4-10固定资产汇总'!$C$19</definedName>
    <definedName name="sheet56_70" localSheetId="55">'4-10固定资产汇总'!$H$14</definedName>
    <definedName name="sheet56_71" localSheetId="55">'4-10固定资产汇总'!$I$14</definedName>
    <definedName name="sheet56_72" localSheetId="55">'4-10固定资产汇总'!$J$14</definedName>
    <definedName name="sheet56_73" localSheetId="55">'4-10固定资产汇总'!$K$14</definedName>
    <definedName name="sheet56_74" localSheetId="55">'4-10固定资产汇总'!$H$15</definedName>
    <definedName name="sheet56_75" localSheetId="55">'4-10固定资产汇总'!$I$15</definedName>
    <definedName name="sheet56_76" localSheetId="55">'4-10固定资产汇总'!$J$15</definedName>
    <definedName name="sheet56_77" localSheetId="55">'4-10固定资产汇总'!$K$15</definedName>
    <definedName name="sheet56_78" localSheetId="55">'4-10固定资产汇总'!$C$16</definedName>
    <definedName name="sheet56_79" localSheetId="55">'4-10固定资产汇总'!$D$16</definedName>
    <definedName name="sheet56_8" localSheetId="55">'4-10固定资产汇总'!$F$19</definedName>
    <definedName name="sheet56_80" localSheetId="55">'4-10固定资产汇总'!$E$16</definedName>
    <definedName name="sheet56_81" localSheetId="55">'4-10固定资产汇总'!$F$16</definedName>
    <definedName name="sheet56_82" localSheetId="55">'4-10固定资产汇总'!$G$16</definedName>
    <definedName name="sheet56_83" localSheetId="55">'4-10固定资产汇总'!$H$16</definedName>
    <definedName name="sheet56_84" localSheetId="55">'4-10固定资产汇总'!$I$16</definedName>
    <definedName name="sheet56_85" localSheetId="55">'4-10固定资产汇总'!$J$16</definedName>
    <definedName name="sheet56_86" localSheetId="55">'4-10固定资产汇总'!$K$16</definedName>
    <definedName name="sheet56_87" localSheetId="55">'4-10固定资产汇总'!$H$17</definedName>
    <definedName name="sheet56_88" localSheetId="55">'4-10固定资产汇总'!$I$17</definedName>
    <definedName name="sheet56_89" localSheetId="55">'4-10固定资产汇总'!$J$17</definedName>
    <definedName name="sheet56_9" localSheetId="55">'4-10固定资产汇总'!$D$22</definedName>
    <definedName name="sheet56_90" localSheetId="55">'4-10固定资产汇总'!$K$17</definedName>
    <definedName name="sheet56_91" localSheetId="55">'4-10固定资产汇总'!$H$19</definedName>
    <definedName name="sheet56_92" localSheetId="55">'4-10固定资产汇总'!$E$19</definedName>
    <definedName name="sheet56_93" localSheetId="55">'4-10固定资产汇总'!$I$19</definedName>
    <definedName name="sheet56_94" localSheetId="55">'4-10固定资产汇总'!$J$19</definedName>
    <definedName name="sheet56_95" localSheetId="55">'4-10固定资产汇总'!$K$19</definedName>
    <definedName name="sheet56_96" localSheetId="55">'4-10固定资产汇总'!$C$20</definedName>
    <definedName name="sheet56_97" localSheetId="55">'4-10固定资产汇总'!$D$20</definedName>
    <definedName name="sheet56_98" localSheetId="55">'4-10固定资产汇总'!$E$20</definedName>
    <definedName name="sheet56_99" localSheetId="55">'4-10固定资产汇总'!$F$20</definedName>
    <definedName name="sheet57_1" localSheetId="56">'4-10-1房屋建筑物'!$M$387</definedName>
    <definedName name="sheet57_10" localSheetId="56">'4-10-1房屋建筑物'!$J$7</definedName>
    <definedName name="sheet57_11" localSheetId="56">'4-10-1房屋建筑物'!$Z$7</definedName>
    <definedName name="sheet57_12" localSheetId="56">'4-10-1房屋建筑物'!$AB$7</definedName>
    <definedName name="sheet57_13" localSheetId="56">'4-10-1房屋建筑物'!$AC$7</definedName>
    <definedName name="sheet57_2" localSheetId="56">'4-10-1房屋建筑物'!$N$387</definedName>
    <definedName name="sheet57_3" localSheetId="56">'4-10-1房屋建筑物'!$O$387</definedName>
    <definedName name="sheet57_4" localSheetId="56">'4-10-1房屋建筑物'!$AA$389</definedName>
    <definedName name="sheet57_5" localSheetId="56">'4-10-1房屋建筑物'!$AC$389</definedName>
    <definedName name="sheet57_59" localSheetId="56">'4-10-1房屋建筑物'!$AA$386</definedName>
    <definedName name="sheet57_6" localSheetId="56">'4-10-1房屋建筑物'!$N$389</definedName>
    <definedName name="sheet57_60" localSheetId="56">'4-10-1房屋建筑物'!$J$386</definedName>
    <definedName name="sheet57_61" localSheetId="56">'4-10-1房屋建筑物'!$Z$386</definedName>
    <definedName name="sheet57_62" localSheetId="56">'4-10-1房屋建筑物'!$AB$386</definedName>
    <definedName name="sheet57_63" localSheetId="56">'4-10-1房屋建筑物'!$AC$386</definedName>
    <definedName name="sheet57_64" localSheetId="56">'4-10-1房屋建筑物'!$M$7</definedName>
    <definedName name="sheet57_65" localSheetId="56">'4-10-1房屋建筑物'!$M$386</definedName>
    <definedName name="sheet57_66" localSheetId="56">'4-10-1房屋建筑物'!$N$7</definedName>
    <definedName name="sheet57_67" localSheetId="56">'4-10-1房屋建筑物'!$N$386</definedName>
    <definedName name="sheet57_68" localSheetId="56">'4-10-1房屋建筑物'!$O$7</definedName>
    <definedName name="sheet57_69" localSheetId="56">'4-10-1房屋建筑物'!$O$386</definedName>
    <definedName name="sheet57_7" localSheetId="56">'4-10-1房屋建筑物'!$A$3</definedName>
    <definedName name="sheet57_70" localSheetId="56">'4-10-1房屋建筑物'!$AA$387</definedName>
    <definedName name="sheet57_71" localSheetId="56">'4-10-1房屋建筑物'!$AC$387</definedName>
    <definedName name="sheet57_72" localSheetId="56">'4-10-1房屋建筑物'!$N$388</definedName>
    <definedName name="sheet57_73" localSheetId="56">'4-10-1房屋建筑物'!$M$388</definedName>
    <definedName name="sheet57_74" localSheetId="56">'4-10-1房屋建筑物'!$M$389</definedName>
    <definedName name="sheet57_75" localSheetId="56">'4-10-1房屋建筑物'!$A$390</definedName>
    <definedName name="sheet57_76" localSheetId="56">'4-10-1房屋建筑物'!$AD$390</definedName>
    <definedName name="sheet57_77" localSheetId="56">'4-10-1房屋建筑物'!$A$391</definedName>
    <definedName name="sheet57_78" localSheetId="56">'4-10-1房屋建筑物'!$J$389</definedName>
    <definedName name="sheet57_79" localSheetId="56">'4-10-1房屋建筑物'!$K$7</definedName>
    <definedName name="sheet57_8" localSheetId="56">'4-10-1房屋建筑物'!$A$5</definedName>
    <definedName name="sheet57_80" localSheetId="56">'4-10-1房屋建筑物'!$K$389</definedName>
    <definedName name="sheet57_81" localSheetId="56">'4-10-1房屋建筑物'!$L$7</definedName>
    <definedName name="sheet57_82" localSheetId="56">'4-10-1房屋建筑物'!$L$389</definedName>
    <definedName name="sheet57_83" localSheetId="56">'4-10-1房屋建筑物'!$O$389</definedName>
    <definedName name="sheet57_84" localSheetId="56">'4-10-1房屋建筑物'!$Q$7</definedName>
    <definedName name="sheet57_85" localSheetId="56">'4-10-1房屋建筑物'!$Q$389</definedName>
    <definedName name="sheet57_86" localSheetId="56">'4-10-1房屋建筑物'!$R$7</definedName>
    <definedName name="sheet57_87" localSheetId="56">'4-10-1房屋建筑物'!$R$389</definedName>
    <definedName name="sheet57_88" localSheetId="56">'4-10-1房屋建筑物'!$S$7</definedName>
    <definedName name="sheet57_89" localSheetId="56">'4-10-1房屋建筑物'!$S$389</definedName>
    <definedName name="sheet57_9" localSheetId="56">'4-10-1房屋建筑物'!$AA$7</definedName>
    <definedName name="sheet57_90" localSheetId="56">'4-10-1房屋建筑物'!$T$7</definedName>
    <definedName name="sheet57_91" localSheetId="56">'4-10-1房屋建筑物'!$T$389</definedName>
    <definedName name="sheet57_92" localSheetId="56">'4-10-1房屋建筑物'!$U$7</definedName>
    <definedName name="sheet57_93" localSheetId="56">'4-10-1房屋建筑物'!$U$389</definedName>
    <definedName name="sheet57_94" localSheetId="56">'4-10-1房屋建筑物'!$Z$389</definedName>
    <definedName name="sheet57_95" localSheetId="56">'4-10-1房屋建筑物'!$AB$389</definedName>
    <definedName name="sheet57_96" localSheetId="56">'4-10-1房屋建筑物'!$AD$7</definedName>
    <definedName name="sheet57_97" localSheetId="56">'4-10-1房屋建筑物'!$AD$389</definedName>
    <definedName name="sheet58_1" localSheetId="57">'4-10-2构筑物'!$M$24</definedName>
    <definedName name="sheet58_10" localSheetId="57">'4-10-2构筑物'!$Q$7</definedName>
    <definedName name="sheet58_1000">'4-10-2构筑物'!$G$24</definedName>
    <definedName name="sheet58_11" localSheetId="57">'4-10-2构筑物'!$P$7</definedName>
    <definedName name="sheet58_12" localSheetId="57">'4-10-2构筑物'!$R$7</definedName>
    <definedName name="sheet58_13" localSheetId="57">'4-10-2构筑物'!$S$7</definedName>
    <definedName name="sheet58_2" localSheetId="57">'4-10-2构筑物'!$N$24</definedName>
    <definedName name="sheet58_3" localSheetId="57">'4-10-2构筑物'!$O$24</definedName>
    <definedName name="sheet58_4" localSheetId="57">'4-10-2构筑物'!$Q$26</definedName>
    <definedName name="sheet58_5" localSheetId="57">'4-10-2构筑物'!$S$26</definedName>
    <definedName name="sheet58_59" localSheetId="57">'4-10-2构筑物'!$G$23</definedName>
    <definedName name="sheet58_6" localSheetId="57">'4-10-2构筑物'!$N$26</definedName>
    <definedName name="sheet58_60" localSheetId="57">'4-10-2构筑物'!$Q$23</definedName>
    <definedName name="sheet58_61" localSheetId="57">'4-10-2构筑物'!$P$23</definedName>
    <definedName name="sheet58_62" localSheetId="57">'4-10-2构筑物'!$R$23</definedName>
    <definedName name="sheet58_63" localSheetId="57">'4-10-2构筑物'!$S$23</definedName>
    <definedName name="sheet58_64" localSheetId="57">'4-10-2构筑物'!$M$7</definedName>
    <definedName name="sheet58_65" localSheetId="57">'4-10-2构筑物'!$M$23</definedName>
    <definedName name="sheet58_66" localSheetId="57">'4-10-2构筑物'!$N$7</definedName>
    <definedName name="sheet58_67" localSheetId="57">'4-10-2构筑物'!$N$23</definedName>
    <definedName name="sheet58_68" localSheetId="57">'4-10-2构筑物'!$O$7</definedName>
    <definedName name="sheet58_69" localSheetId="57">'4-10-2构筑物'!$O$23</definedName>
    <definedName name="sheet58_7" localSheetId="57">'4-10-2构筑物'!$A$3</definedName>
    <definedName name="sheet58_70" localSheetId="57">'4-10-2构筑物'!$Q$24</definedName>
    <definedName name="sheet58_71" localSheetId="57">'4-10-2构筑物'!$S$24</definedName>
    <definedName name="sheet58_72" localSheetId="57">'4-10-2构筑物'!$N$25</definedName>
    <definedName name="sheet58_73" localSheetId="57">'4-10-2构筑物'!$M$25</definedName>
    <definedName name="sheet58_74" localSheetId="57">'4-10-2构筑物'!$M$26</definedName>
    <definedName name="sheet58_75" localSheetId="57">'4-10-2构筑物'!$A$27</definedName>
    <definedName name="sheet58_76" localSheetId="57">'4-10-2构筑物'!$S$27</definedName>
    <definedName name="sheet58_77" localSheetId="57">'4-10-2构筑物'!$A$28</definedName>
    <definedName name="sheet58_78" localSheetId="57">'4-10-2构筑物'!$T$7</definedName>
    <definedName name="sheet58_79" localSheetId="57">'4-10-2构筑物'!$T$26</definedName>
    <definedName name="sheet58_8" localSheetId="57">'4-10-2构筑物'!$A$5</definedName>
    <definedName name="sheet58_80" localSheetId="57">'4-10-2构筑物'!$R$26</definedName>
    <definedName name="sheet58_81" localSheetId="57">'4-10-2构筑物'!$P$26</definedName>
    <definedName name="sheet58_82" localSheetId="57">'4-10-2构筑物'!$O$26</definedName>
    <definedName name="sheet58_83" localSheetId="57">'4-10-2构筑物'!$L$7</definedName>
    <definedName name="sheet58_84" localSheetId="57">'4-10-2构筑物'!$L$26</definedName>
    <definedName name="sheet58_9" localSheetId="57">'4-10-2构筑物'!$G$7</definedName>
    <definedName name="sheet59_1" localSheetId="58">'4-10-3管道沟槽'!$M$24</definedName>
    <definedName name="sheet59_10" localSheetId="58">'4-10-3管道沟槽'!$Q$7</definedName>
    <definedName name="sheet59_11" localSheetId="58">'4-10-3管道沟槽'!$P$7</definedName>
    <definedName name="sheet59_12" localSheetId="58">'4-10-3管道沟槽'!$R$7</definedName>
    <definedName name="sheet59_13" localSheetId="58">'4-10-3管道沟槽'!$S$7</definedName>
    <definedName name="sheet59_2" localSheetId="58">'4-10-3管道沟槽'!$N$24</definedName>
    <definedName name="sheet59_3" localSheetId="58">'4-10-3管道沟槽'!$O$24</definedName>
    <definedName name="sheet59_4" localSheetId="58">'4-10-3管道沟槽'!$Q$26</definedName>
    <definedName name="sheet59_5" localSheetId="58">'4-10-3管道沟槽'!$S$26</definedName>
    <definedName name="sheet59_59" localSheetId="58">'4-10-3管道沟槽'!$E$23</definedName>
    <definedName name="sheet59_6" localSheetId="58">'4-10-3管道沟槽'!$N$26</definedName>
    <definedName name="sheet59_60" localSheetId="58">'4-10-3管道沟槽'!$Q$23</definedName>
    <definedName name="sheet59_61" localSheetId="58">'4-10-3管道沟槽'!$P$23</definedName>
    <definedName name="sheet59_62" localSheetId="58">'4-10-3管道沟槽'!$R$23</definedName>
    <definedName name="sheet59_63" localSheetId="58">'4-10-3管道沟槽'!$S$23</definedName>
    <definedName name="sheet59_64" localSheetId="58">'4-10-3管道沟槽'!$M$7</definedName>
    <definedName name="sheet59_65" localSheetId="58">'4-10-3管道沟槽'!$M$23</definedName>
    <definedName name="sheet59_66" localSheetId="58">'4-10-3管道沟槽'!$N$7</definedName>
    <definedName name="sheet59_67" localSheetId="58">'4-10-3管道沟槽'!$N$23</definedName>
    <definedName name="sheet59_68" localSheetId="58">'4-10-3管道沟槽'!$O$7</definedName>
    <definedName name="sheet59_69" localSheetId="58">'4-10-3管道沟槽'!$O$23</definedName>
    <definedName name="sheet59_7" localSheetId="58">'4-10-3管道沟槽'!$A$3</definedName>
    <definedName name="sheet59_70" localSheetId="58">'4-10-3管道沟槽'!$Q$24</definedName>
    <definedName name="sheet59_71" localSheetId="58">'4-10-3管道沟槽'!$S$24</definedName>
    <definedName name="sheet59_72" localSheetId="58">'4-10-3管道沟槽'!$N$25</definedName>
    <definedName name="sheet59_73" localSheetId="58">'4-10-3管道沟槽'!$M$25</definedName>
    <definedName name="sheet59_74" localSheetId="58">'4-10-3管道沟槽'!$M$26</definedName>
    <definedName name="sheet59_75" localSheetId="58">'4-10-3管道沟槽'!$A$27</definedName>
    <definedName name="sheet59_76" localSheetId="58">'4-10-3管道沟槽'!$S$27</definedName>
    <definedName name="sheet59_77" localSheetId="58">'4-10-3管道沟槽'!$A$28</definedName>
    <definedName name="sheet59_78" localSheetId="58">'4-10-3管道沟槽'!$O$26</definedName>
    <definedName name="sheet59_79" localSheetId="58">'4-10-3管道沟槽'!$P$26</definedName>
    <definedName name="sheet59_8" localSheetId="58">'4-10-3管道沟槽'!$A$5</definedName>
    <definedName name="sheet59_80" localSheetId="58">'4-10-3管道沟槽'!$R$26</definedName>
    <definedName name="sheet59_81" localSheetId="58">'4-10-3管道沟槽'!$T$7</definedName>
    <definedName name="sheet59_82" localSheetId="58">'4-10-3管道沟槽'!$T$26</definedName>
    <definedName name="sheet59_9" localSheetId="58">'4-10-3管道沟槽'!$E$7</definedName>
    <definedName name="sheet6_1" localSheetId="6">'2-分类汇总'!$C$7</definedName>
    <definedName name="sheet6_10" localSheetId="6">'2-分类汇总'!$D$24</definedName>
    <definedName name="sheet6_100" localSheetId="6">'2-分类汇总'!$F$15</definedName>
    <definedName name="sheet6_101" localSheetId="6">'2-分类汇总'!$G$15</definedName>
    <definedName name="sheet6_102" localSheetId="6">'2-分类汇总'!$H$15</definedName>
    <definedName name="sheet6_103" localSheetId="6">'2-分类汇总'!$C$16</definedName>
    <definedName name="sheet6_104" localSheetId="6">'2-分类汇总'!$D$16</definedName>
    <definedName name="sheet6_105" localSheetId="6">'2-分类汇总'!$E$16</definedName>
    <definedName name="sheet6_106" localSheetId="6">'2-分类汇总'!$F$16</definedName>
    <definedName name="sheet6_107" localSheetId="6">'2-分类汇总'!$G$16</definedName>
    <definedName name="sheet6_108" localSheetId="6">'2-分类汇总'!$H$16</definedName>
    <definedName name="sheet6_109" localSheetId="6">'2-分类汇总'!$C$17</definedName>
    <definedName name="sheet6_11" localSheetId="6">'2-分类汇总'!$C$25</definedName>
    <definedName name="sheet6_110" localSheetId="6">'2-分类汇总'!$D$17</definedName>
    <definedName name="sheet6_111" localSheetId="6">'2-分类汇总'!$E$17</definedName>
    <definedName name="sheet6_112" localSheetId="6">'2-分类汇总'!$F$17</definedName>
    <definedName name="sheet6_113" localSheetId="6">'2-分类汇总'!$G$17</definedName>
    <definedName name="sheet6_114" localSheetId="6">'2-分类汇总'!$H$17</definedName>
    <definedName name="sheet6_115" localSheetId="6">'2-分类汇总'!$C$18</definedName>
    <definedName name="sheet6_116" localSheetId="6">'2-分类汇总'!$D$18</definedName>
    <definedName name="sheet6_117" localSheetId="6">'2-分类汇总'!$E$18</definedName>
    <definedName name="sheet6_118" localSheetId="6">'2-分类汇总'!$F$18</definedName>
    <definedName name="sheet6_119" localSheetId="6">'2-分类汇总'!$G$18</definedName>
    <definedName name="sheet6_12" localSheetId="6">'2-分类汇总'!$D$25</definedName>
    <definedName name="sheet6_120" localSheetId="6">'2-分类汇总'!$H$18</definedName>
    <definedName name="sheet6_121" localSheetId="6">'2-分类汇总'!$C$19</definedName>
    <definedName name="sheet6_122" localSheetId="6">'2-分类汇总'!$D$19</definedName>
    <definedName name="sheet6_123" localSheetId="6">'2-分类汇总'!$E$19</definedName>
    <definedName name="sheet6_124" localSheetId="6">'2-分类汇总'!$F$19</definedName>
    <definedName name="sheet6_125" localSheetId="6">'2-分类汇总'!$G$19</definedName>
    <definedName name="sheet6_126" localSheetId="6">'2-分类汇总'!$H$19</definedName>
    <definedName name="sheet6_127" localSheetId="6">'2-分类汇总'!$C$20</definedName>
    <definedName name="sheet6_128" localSheetId="6">'2-分类汇总'!$D$20</definedName>
    <definedName name="sheet6_129" localSheetId="6">'2-分类汇总'!$E$20</definedName>
    <definedName name="sheet6_13" localSheetId="6">'2-分类汇总'!$C$26</definedName>
    <definedName name="sheet6_130" localSheetId="6">'2-分类汇总'!$F$20</definedName>
    <definedName name="sheet6_131" localSheetId="6">'2-分类汇总'!$G$20</definedName>
    <definedName name="sheet6_132" localSheetId="6">'2-分类汇总'!$H$20</definedName>
    <definedName name="sheet6_133" localSheetId="6">'2-分类汇总'!$E$21</definedName>
    <definedName name="sheet6_134" localSheetId="6">'2-分类汇总'!$F$21</definedName>
    <definedName name="sheet6_135" localSheetId="6">'2-分类汇总'!$G$21</definedName>
    <definedName name="sheet6_136" localSheetId="6">'2-分类汇总'!$H$21</definedName>
    <definedName name="sheet6_137" localSheetId="6">'2-分类汇总'!$E$22</definedName>
    <definedName name="sheet6_138" localSheetId="6">'2-分类汇总'!$F$22</definedName>
    <definedName name="sheet6_139" localSheetId="6">'2-分类汇总'!$G$22</definedName>
    <definedName name="sheet6_14" localSheetId="6">'2-分类汇总'!$D$26</definedName>
    <definedName name="sheet6_140" localSheetId="6">'2-分类汇总'!$H$22</definedName>
    <definedName name="sheet6_141" localSheetId="6">'2-分类汇总'!$E$23</definedName>
    <definedName name="sheet6_142" localSheetId="6">'2-分类汇总'!$F$23</definedName>
    <definedName name="sheet6_143" localSheetId="6">'2-分类汇总'!$G$23</definedName>
    <definedName name="sheet6_144" localSheetId="6">'2-分类汇总'!$H$23</definedName>
    <definedName name="sheet6_145" localSheetId="6">'2-分类汇总'!$E$24</definedName>
    <definedName name="sheet6_146" localSheetId="6">'2-分类汇总'!$F$24</definedName>
    <definedName name="sheet6_147" localSheetId="6">'2-分类汇总'!$G$24</definedName>
    <definedName name="sheet6_148" localSheetId="6">'2-分类汇总'!$H$24</definedName>
    <definedName name="sheet6_149" localSheetId="6">'2-分类汇总'!$E$25</definedName>
    <definedName name="sheet6_15" localSheetId="6">'2-分类汇总'!$C$27</definedName>
    <definedName name="sheet6_150" localSheetId="6">'2-分类汇总'!$F$25</definedName>
    <definedName name="sheet6_151" localSheetId="6">'2-分类汇总'!$G$25</definedName>
    <definedName name="sheet6_152" localSheetId="6">'2-分类汇总'!$H$25</definedName>
    <definedName name="sheet6_153" localSheetId="6">'2-分类汇总'!$E$26</definedName>
    <definedName name="sheet6_154" localSheetId="6">'2-分类汇总'!$F$26</definedName>
    <definedName name="sheet6_155" localSheetId="6">'2-分类汇总'!$G$26</definedName>
    <definedName name="sheet6_156" localSheetId="6">'2-分类汇总'!$H$26</definedName>
    <definedName name="sheet6_157" localSheetId="6">'2-分类汇总'!$E$27</definedName>
    <definedName name="sheet6_158" localSheetId="6">'2-分类汇总'!$F$27</definedName>
    <definedName name="sheet6_159" localSheetId="6">'2-分类汇总'!$G$27</definedName>
    <definedName name="sheet6_16" localSheetId="6">'2-分类汇总'!$D$27</definedName>
    <definedName name="sheet6_160" localSheetId="6">'2-分类汇总'!$H$27</definedName>
    <definedName name="sheet6_161" localSheetId="6">'2-分类汇总'!$E$28</definedName>
    <definedName name="sheet6_162" localSheetId="6">'2-分类汇总'!$F$28</definedName>
    <definedName name="sheet6_163" localSheetId="6">'2-分类汇总'!$G$28</definedName>
    <definedName name="sheet6_164" localSheetId="6">'2-分类汇总'!$H$28</definedName>
    <definedName name="sheet6_165" localSheetId="6">'2-分类汇总'!$E$29</definedName>
    <definedName name="sheet6_166" localSheetId="6">'2-分类汇总'!$F$29</definedName>
    <definedName name="sheet6_167" localSheetId="6">'2-分类汇总'!$G$29</definedName>
    <definedName name="sheet6_168" localSheetId="6">'2-分类汇总'!$H$29</definedName>
    <definedName name="sheet6_169" localSheetId="6">'2-分类汇总'!$E$30</definedName>
    <definedName name="sheet6_17" localSheetId="6">'2-分类汇总'!$C$28</definedName>
    <definedName name="sheet6_170" localSheetId="6">'2-分类汇总'!$F$30</definedName>
    <definedName name="sheet6_171" localSheetId="6">'2-分类汇总'!$G$30</definedName>
    <definedName name="sheet6_172" localSheetId="6">'2-分类汇总'!$H$30</definedName>
    <definedName name="sheet6_173" localSheetId="6">'2-分类汇总'!$E$31</definedName>
    <definedName name="sheet6_174" localSheetId="6">'2-分类汇总'!$F$31</definedName>
    <definedName name="sheet6_175" localSheetId="6">'2-分类汇总'!$G$31</definedName>
    <definedName name="sheet6_176" localSheetId="6">'2-分类汇总'!$H$31</definedName>
    <definedName name="sheet6_177" localSheetId="6">'2-分类汇总'!$E$32</definedName>
    <definedName name="sheet6_178" localSheetId="6">'2-分类汇总'!$F$32</definedName>
    <definedName name="sheet6_179" localSheetId="6">'2-分类汇总'!$G$32</definedName>
    <definedName name="sheet6_18" localSheetId="6">'2-分类汇总'!$D$28</definedName>
    <definedName name="sheet6_180" localSheetId="6">'2-分类汇总'!$H$32</definedName>
    <definedName name="sheet6_181" localSheetId="6">'2-分类汇总'!$E$33</definedName>
    <definedName name="sheet6_182" localSheetId="6">'2-分类汇总'!$F$33</definedName>
    <definedName name="sheet6_183" localSheetId="6">'2-分类汇总'!$G$33</definedName>
    <definedName name="sheet6_184" localSheetId="6">'2-分类汇总'!$H$33</definedName>
    <definedName name="sheet6_185" localSheetId="6">'2-分类汇总'!$E$34</definedName>
    <definedName name="sheet6_186" localSheetId="6">'2-分类汇总'!$F$34</definedName>
    <definedName name="sheet6_187" localSheetId="6">'2-分类汇总'!$G$34</definedName>
    <definedName name="sheet6_188" localSheetId="6">'2-分类汇总'!$H$34</definedName>
    <definedName name="sheet6_189" localSheetId="6">'2-分类汇总'!$E$35</definedName>
    <definedName name="sheet6_19" localSheetId="6">'2-分类汇总'!$C$29</definedName>
    <definedName name="sheet6_190" localSheetId="6">'2-分类汇总'!$F$35</definedName>
    <definedName name="sheet6_191" localSheetId="6">'2-分类汇总'!$G$35</definedName>
    <definedName name="sheet6_192" localSheetId="6">'2-分类汇总'!$H$35</definedName>
    <definedName name="sheet6_193" localSheetId="6">'2-分类汇总'!$E$36</definedName>
    <definedName name="sheet6_194" localSheetId="6">'2-分类汇总'!$F$36</definedName>
    <definedName name="sheet6_195" localSheetId="6">'2-分类汇总'!$G$36</definedName>
    <definedName name="sheet6_196" localSheetId="6">'2-分类汇总'!$H$36</definedName>
    <definedName name="sheet6_197" localSheetId="6">'2-分类汇总'!$E$37</definedName>
    <definedName name="sheet6_198" localSheetId="6">'2-分类汇总'!$F$37</definedName>
    <definedName name="sheet6_199" localSheetId="6">'2-分类汇总'!$G$37</definedName>
    <definedName name="sheet6_2" localSheetId="6">'2-分类汇总'!$D$7</definedName>
    <definedName name="sheet6_20" localSheetId="6">'2-分类汇总'!$D$29</definedName>
    <definedName name="sheet6_200" localSheetId="6">'2-分类汇总'!$H$37</definedName>
    <definedName name="sheet6_201" localSheetId="6">'2-分类汇总'!$E$38</definedName>
    <definedName name="sheet6_202" localSheetId="6">'2-分类汇总'!$F$38</definedName>
    <definedName name="sheet6_203" localSheetId="6">'2-分类汇总'!$G$38</definedName>
    <definedName name="sheet6_204" localSheetId="6">'2-分类汇总'!$H$38</definedName>
    <definedName name="sheet6_205" localSheetId="6">'2-分类汇总'!$E$39</definedName>
    <definedName name="sheet6_206" localSheetId="6">'2-分类汇总'!$F$39</definedName>
    <definedName name="sheet6_207" localSheetId="6">'2-分类汇总'!$G$39</definedName>
    <definedName name="sheet6_208" localSheetId="6">'2-分类汇总'!$H$39</definedName>
    <definedName name="sheet6_209" localSheetId="6">'2-分类汇总'!$E$40</definedName>
    <definedName name="sheet6_21" localSheetId="6">'2-分类汇总'!$C$30</definedName>
    <definedName name="sheet6_210" localSheetId="6">'2-分类汇总'!$F$40</definedName>
    <definedName name="sheet6_211" localSheetId="6">'2-分类汇总'!$G$40</definedName>
    <definedName name="sheet6_212" localSheetId="6">'2-分类汇总'!$H$40</definedName>
    <definedName name="sheet6_213" localSheetId="6">'2-分类汇总'!$E$41</definedName>
    <definedName name="sheet6_214" localSheetId="6">'2-分类汇总'!$F$41</definedName>
    <definedName name="sheet6_215" localSheetId="6">'2-分类汇总'!$G$41</definedName>
    <definedName name="sheet6_216" localSheetId="6">'2-分类汇总'!$H$41</definedName>
    <definedName name="sheet6_217" localSheetId="6">'2-分类汇总'!$C$42</definedName>
    <definedName name="sheet6_218" localSheetId="6">'2-分类汇总'!$D$42</definedName>
    <definedName name="sheet6_219" localSheetId="6">'2-分类汇总'!$E$42</definedName>
    <definedName name="sheet6_22" localSheetId="6">'2-分类汇总'!$D$30</definedName>
    <definedName name="sheet6_220" localSheetId="6">'2-分类汇总'!$F$42</definedName>
    <definedName name="sheet6_221" localSheetId="6">'2-分类汇总'!$G$42</definedName>
    <definedName name="sheet6_222" localSheetId="6">'2-分类汇总'!$H$42</definedName>
    <definedName name="sheet6_223" localSheetId="6">'2-分类汇总'!$E$43</definedName>
    <definedName name="sheet6_224" localSheetId="6">'2-分类汇总'!$F$43</definedName>
    <definedName name="sheet6_225" localSheetId="6">'2-分类汇总'!$G$43</definedName>
    <definedName name="sheet6_226" localSheetId="6">'2-分类汇总'!$H$43</definedName>
    <definedName name="sheet6_227" localSheetId="6">'2-分类汇总'!$C$44</definedName>
    <definedName name="sheet6_228" localSheetId="6">'2-分类汇总'!$D$44</definedName>
    <definedName name="sheet6_229" localSheetId="6">'2-分类汇总'!$E$44</definedName>
    <definedName name="sheet6_23" localSheetId="6">'2-分类汇总'!$C$31</definedName>
    <definedName name="sheet6_230" localSheetId="6">'2-分类汇总'!$F$44</definedName>
    <definedName name="sheet6_231" localSheetId="6">'2-分类汇总'!$G$44</definedName>
    <definedName name="sheet6_232" localSheetId="6">'2-分类汇总'!$H$44</definedName>
    <definedName name="sheet6_233" localSheetId="6">'2-分类汇总'!$C$45</definedName>
    <definedName name="sheet6_234" localSheetId="6">'2-分类汇总'!$D$45</definedName>
    <definedName name="sheet6_235" localSheetId="6">'2-分类汇总'!$E$45</definedName>
    <definedName name="sheet6_236" localSheetId="6">'2-分类汇总'!$F$45</definedName>
    <definedName name="sheet6_237" localSheetId="6">'2-分类汇总'!$G$45</definedName>
    <definedName name="sheet6_238" localSheetId="6">'2-分类汇总'!$H$45</definedName>
    <definedName name="sheet6_239" localSheetId="6">'2-分类汇总'!$C$46</definedName>
    <definedName name="sheet6_24" localSheetId="6">'2-分类汇总'!$D$31</definedName>
    <definedName name="sheet6_240" localSheetId="6">'2-分类汇总'!$D$46</definedName>
    <definedName name="sheet6_241" localSheetId="6">'2-分类汇总'!$E$46</definedName>
    <definedName name="sheet6_242" localSheetId="6">'2-分类汇总'!$F$46</definedName>
    <definedName name="sheet6_243" localSheetId="6">'2-分类汇总'!$G$46</definedName>
    <definedName name="sheet6_244" localSheetId="6">'2-分类汇总'!$H$46</definedName>
    <definedName name="sheet6_245" localSheetId="6">'2-分类汇总'!$C$47</definedName>
    <definedName name="sheet6_246" localSheetId="6">'2-分类汇总'!$D$47</definedName>
    <definedName name="sheet6_247" localSheetId="6">'2-分类汇总'!$E$47</definedName>
    <definedName name="sheet6_248" localSheetId="6">'2-分类汇总'!$F$47</definedName>
    <definedName name="sheet6_249" localSheetId="6">'2-分类汇总'!$G$47</definedName>
    <definedName name="sheet6_25" localSheetId="6">'2-分类汇总'!$C$32</definedName>
    <definedName name="sheet6_250" localSheetId="6">'2-分类汇总'!$H$47</definedName>
    <definedName name="sheet6_251" localSheetId="6">'2-分类汇总'!$C$48</definedName>
    <definedName name="sheet6_252" localSheetId="6">'2-分类汇总'!$D$48</definedName>
    <definedName name="sheet6_253" localSheetId="6">'2-分类汇总'!$E$48</definedName>
    <definedName name="sheet6_254" localSheetId="6">'2-分类汇总'!$F$48</definedName>
    <definedName name="sheet6_255" localSheetId="6">'2-分类汇总'!$G$48</definedName>
    <definedName name="sheet6_256" localSheetId="6">'2-分类汇总'!$H$48</definedName>
    <definedName name="sheet6_257" localSheetId="6">'2-分类汇总'!$C$49</definedName>
    <definedName name="sheet6_258" localSheetId="6">'2-分类汇总'!$D$49</definedName>
    <definedName name="sheet6_259" localSheetId="6">'2-分类汇总'!$E$49</definedName>
    <definedName name="sheet6_26" localSheetId="6">'2-分类汇总'!$D$32</definedName>
    <definedName name="sheet6_260" localSheetId="6">'2-分类汇总'!$F$49</definedName>
    <definedName name="sheet6_261" localSheetId="6">'2-分类汇总'!$G$49</definedName>
    <definedName name="sheet6_262" localSheetId="6">'2-分类汇总'!$H$49</definedName>
    <definedName name="sheet6_263" localSheetId="6">'2-分类汇总'!$C$50</definedName>
    <definedName name="sheet6_264" localSheetId="6">'2-分类汇总'!$D$50</definedName>
    <definedName name="sheet6_265" localSheetId="6">'2-分类汇总'!$E$50</definedName>
    <definedName name="sheet6_266" localSheetId="6">'2-分类汇总'!$F$50</definedName>
    <definedName name="sheet6_267" localSheetId="6">'2-分类汇总'!$G$50</definedName>
    <definedName name="sheet6_268" localSheetId="6">'2-分类汇总'!$H$50</definedName>
    <definedName name="sheet6_269" localSheetId="6">'2-分类汇总'!$C$51</definedName>
    <definedName name="sheet6_27" localSheetId="6">'2-分类汇总'!$C$33</definedName>
    <definedName name="sheet6_270" localSheetId="6">'2-分类汇总'!$D$51</definedName>
    <definedName name="sheet6_271" localSheetId="6">'2-分类汇总'!$E$51</definedName>
    <definedName name="sheet6_272" localSheetId="6">'2-分类汇总'!$F$51</definedName>
    <definedName name="sheet6_273" localSheetId="6">'2-分类汇总'!$G$51</definedName>
    <definedName name="sheet6_274" localSheetId="6">'2-分类汇总'!$H$51</definedName>
    <definedName name="sheet6_275" localSheetId="6">'2-分类汇总'!$C$52</definedName>
    <definedName name="sheet6_276" localSheetId="6">'2-分类汇总'!$D$52</definedName>
    <definedName name="sheet6_277" localSheetId="6">'2-分类汇总'!$E$52</definedName>
    <definedName name="sheet6_278" localSheetId="6">'2-分类汇总'!$F$52</definedName>
    <definedName name="sheet6_279" localSheetId="6">'2-分类汇总'!$G$52</definedName>
    <definedName name="sheet6_28" localSheetId="6">'2-分类汇总'!$D$33</definedName>
    <definedName name="sheet6_280" localSheetId="6">'2-分类汇总'!$H$52</definedName>
    <definedName name="sheet6_281" localSheetId="6">'2-分类汇总'!$C$53</definedName>
    <definedName name="sheet6_282" localSheetId="6">'2-分类汇总'!$D$53</definedName>
    <definedName name="sheet6_283" localSheetId="6">'2-分类汇总'!$E$53</definedName>
    <definedName name="sheet6_284" localSheetId="6">'2-分类汇总'!$F$53</definedName>
    <definedName name="sheet6_285" localSheetId="6">'2-分类汇总'!$G$53</definedName>
    <definedName name="sheet6_286" localSheetId="6">'2-分类汇总'!$H$53</definedName>
    <definedName name="sheet6_287" localSheetId="6">'2-分类汇总'!$C$54</definedName>
    <definedName name="sheet6_288" localSheetId="6">'2-分类汇总'!$D$54</definedName>
    <definedName name="sheet6_289" localSheetId="6">'2-分类汇总'!$E$54</definedName>
    <definedName name="sheet6_29" localSheetId="6">'2-分类汇总'!$C$34</definedName>
    <definedName name="sheet6_290" localSheetId="6">'2-分类汇总'!$F$54</definedName>
    <definedName name="sheet6_291" localSheetId="6">'2-分类汇总'!$G$54</definedName>
    <definedName name="sheet6_292" localSheetId="6">'2-分类汇总'!$H$54</definedName>
    <definedName name="sheet6_293" localSheetId="6">'2-分类汇总'!$C$55</definedName>
    <definedName name="sheet6_294" localSheetId="6">'2-分类汇总'!$D$55</definedName>
    <definedName name="sheet6_295" localSheetId="6">'2-分类汇总'!$E$55</definedName>
    <definedName name="sheet6_296" localSheetId="6">'2-分类汇总'!$F$55</definedName>
    <definedName name="sheet6_297" localSheetId="6">'2-分类汇总'!$G$55</definedName>
    <definedName name="sheet6_298" localSheetId="6">'2-分类汇总'!$H$55</definedName>
    <definedName name="sheet6_299" localSheetId="6">'2-分类汇总'!$C$56</definedName>
    <definedName name="sheet6_3" localSheetId="6">'2-分类汇总'!$C$21</definedName>
    <definedName name="sheet6_30" localSheetId="6">'2-分类汇总'!$D$34</definedName>
    <definedName name="sheet6_300" localSheetId="6">'2-分类汇总'!$D$56</definedName>
    <definedName name="sheet6_301" localSheetId="6">'2-分类汇总'!$E$56</definedName>
    <definedName name="sheet6_302" localSheetId="6">'2-分类汇总'!$F$56</definedName>
    <definedName name="sheet6_303" localSheetId="6">'2-分类汇总'!$G$56</definedName>
    <definedName name="sheet6_304" localSheetId="6">'2-分类汇总'!$H$56</definedName>
    <definedName name="sheet6_305" localSheetId="6">'2-分类汇总'!$E$57</definedName>
    <definedName name="sheet6_306" localSheetId="6">'2-分类汇总'!$F$57</definedName>
    <definedName name="sheet6_307" localSheetId="6">'2-分类汇总'!$G$57</definedName>
    <definedName name="sheet6_308" localSheetId="6">'2-分类汇总'!$H$57</definedName>
    <definedName name="sheet6_309" localSheetId="6">'2-分类汇总'!$C$58</definedName>
    <definedName name="sheet6_31" localSheetId="6">'2-分类汇总'!$C$35</definedName>
    <definedName name="sheet6_310" localSheetId="6">'2-分类汇总'!$D$58</definedName>
    <definedName name="sheet6_311" localSheetId="6">'2-分类汇总'!$E$58</definedName>
    <definedName name="sheet6_312" localSheetId="6">'2-分类汇总'!$F$58</definedName>
    <definedName name="sheet6_313" localSheetId="6">'2-分类汇总'!$G$58</definedName>
    <definedName name="sheet6_314" localSheetId="6">'2-分类汇总'!$H$58</definedName>
    <definedName name="sheet6_315" localSheetId="6">'2-分类汇总'!$C$59</definedName>
    <definedName name="sheet6_316" localSheetId="6">'2-分类汇总'!$D$59</definedName>
    <definedName name="sheet6_317" localSheetId="6">'2-分类汇总'!$E$59</definedName>
    <definedName name="sheet6_318" localSheetId="6">'2-分类汇总'!$F$59</definedName>
    <definedName name="sheet6_319" localSheetId="6">'2-分类汇总'!$G$59</definedName>
    <definedName name="sheet6_32" localSheetId="6">'2-分类汇总'!$D$35</definedName>
    <definedName name="sheet6_320" localSheetId="6">'2-分类汇总'!$H$59</definedName>
    <definedName name="sheet6_321" localSheetId="6">'2-分类汇总'!$C$60</definedName>
    <definedName name="sheet6_322" localSheetId="6">'2-分类汇总'!$D$60</definedName>
    <definedName name="sheet6_323" localSheetId="6">'2-分类汇总'!$E$60</definedName>
    <definedName name="sheet6_324" localSheetId="6">'2-分类汇总'!$F$60</definedName>
    <definedName name="sheet6_325" localSheetId="6">'2-分类汇总'!$G$60</definedName>
    <definedName name="sheet6_326" localSheetId="6">'2-分类汇总'!$H$60</definedName>
    <definedName name="sheet6_327" localSheetId="6">'2-分类汇总'!$C$61</definedName>
    <definedName name="sheet6_328" localSheetId="6">'2-分类汇总'!$D$61</definedName>
    <definedName name="sheet6_329" localSheetId="6">'2-分类汇总'!$E$61</definedName>
    <definedName name="sheet6_33" localSheetId="6">'2-分类汇总'!$C$36</definedName>
    <definedName name="sheet6_330" localSheetId="6">'2-分类汇总'!$F$61</definedName>
    <definedName name="sheet6_331" localSheetId="6">'2-分类汇总'!$G$61</definedName>
    <definedName name="sheet6_332" localSheetId="6">'2-分类汇总'!$H$61</definedName>
    <definedName name="sheet6_333" localSheetId="6">'2-分类汇总'!$C$62</definedName>
    <definedName name="sheet6_334" localSheetId="6">'2-分类汇总'!$D$62</definedName>
    <definedName name="sheet6_335" localSheetId="6">'2-分类汇总'!$E$62</definedName>
    <definedName name="sheet6_336" localSheetId="6">'2-分类汇总'!$F$62</definedName>
    <definedName name="sheet6_337" localSheetId="6">'2-分类汇总'!$G$62</definedName>
    <definedName name="sheet6_338" localSheetId="6">'2-分类汇总'!$H$62</definedName>
    <definedName name="sheet6_339" localSheetId="6">'2-分类汇总'!$C$63</definedName>
    <definedName name="sheet6_34" localSheetId="6">'2-分类汇总'!$D$36</definedName>
    <definedName name="sheet6_340" localSheetId="6">'2-分类汇总'!$D$63</definedName>
    <definedName name="sheet6_341" localSheetId="6">'2-分类汇总'!$E$63</definedName>
    <definedName name="sheet6_342" localSheetId="6">'2-分类汇总'!$F$63</definedName>
    <definedName name="sheet6_343" localSheetId="6">'2-分类汇总'!$G$63</definedName>
    <definedName name="sheet6_344" localSheetId="6">'2-分类汇总'!$H$63</definedName>
    <definedName name="sheet6_345" localSheetId="6">'2-分类汇总'!$C$64</definedName>
    <definedName name="sheet6_346" localSheetId="6">'2-分类汇总'!$D$64</definedName>
    <definedName name="sheet6_347" localSheetId="6">'2-分类汇总'!$E$64</definedName>
    <definedName name="sheet6_348" localSheetId="6">'2-分类汇总'!$F$64</definedName>
    <definedName name="sheet6_349" localSheetId="6">'2-分类汇总'!$G$64</definedName>
    <definedName name="sheet6_35" localSheetId="6">'2-分类汇总'!$C$37</definedName>
    <definedName name="sheet6_350" localSheetId="6">'2-分类汇总'!$H$64</definedName>
    <definedName name="sheet6_351" localSheetId="6">'2-分类汇总'!$C$65</definedName>
    <definedName name="sheet6_352" localSheetId="6">'2-分类汇总'!$D$65</definedName>
    <definedName name="sheet6_353" localSheetId="6">'2-分类汇总'!$E$65</definedName>
    <definedName name="sheet6_354" localSheetId="6">'2-分类汇总'!$F$65</definedName>
    <definedName name="sheet6_355" localSheetId="6">'2-分类汇总'!$G$65</definedName>
    <definedName name="sheet6_356" localSheetId="6">'2-分类汇总'!$H$65</definedName>
    <definedName name="sheet6_357" localSheetId="6">'2-分类汇总'!$C$66</definedName>
    <definedName name="sheet6_358" localSheetId="6">'2-分类汇总'!$D$66</definedName>
    <definedName name="sheet6_359" localSheetId="6">'2-分类汇总'!$E$66</definedName>
    <definedName name="sheet6_36" localSheetId="6">'2-分类汇总'!$D$37</definedName>
    <definedName name="sheet6_360" localSheetId="6">'2-分类汇总'!$F$66</definedName>
    <definedName name="sheet6_361" localSheetId="6">'2-分类汇总'!$G$66</definedName>
    <definedName name="sheet6_362" localSheetId="6">'2-分类汇总'!$H$66</definedName>
    <definedName name="sheet6_363" localSheetId="6">'2-分类汇总'!$C$67</definedName>
    <definedName name="sheet6_364" localSheetId="6">'2-分类汇总'!$D$67</definedName>
    <definedName name="sheet6_365" localSheetId="6">'2-分类汇总'!$E$67</definedName>
    <definedName name="sheet6_366" localSheetId="6">'2-分类汇总'!$F$67</definedName>
    <definedName name="sheet6_367" localSheetId="6">'2-分类汇总'!$G$67</definedName>
    <definedName name="sheet6_368" localSheetId="6">'2-分类汇总'!$H$67</definedName>
    <definedName name="sheet6_369" localSheetId="6">'2-分类汇总'!$C$68</definedName>
    <definedName name="sheet6_37" localSheetId="6">'2-分类汇总'!$C$38</definedName>
    <definedName name="sheet6_370" localSheetId="6">'2-分类汇总'!$D$68</definedName>
    <definedName name="sheet6_371" localSheetId="6">'2-分类汇总'!$E$68</definedName>
    <definedName name="sheet6_372" localSheetId="6">'2-分类汇总'!$F$68</definedName>
    <definedName name="sheet6_373" localSheetId="6">'2-分类汇总'!$C$69</definedName>
    <definedName name="sheet6_374" localSheetId="6">'2-分类汇总'!$D$69</definedName>
    <definedName name="sheet6_375" localSheetId="6">'2-分类汇总'!$E$69</definedName>
    <definedName name="sheet6_376" localSheetId="6">'2-分类汇总'!$F$69</definedName>
    <definedName name="sheet6_377" localSheetId="6">'2-分类汇总'!$C$70</definedName>
    <definedName name="sheet6_378" localSheetId="6">'2-分类汇总'!$D$70</definedName>
    <definedName name="sheet6_379" localSheetId="6">'2-分类汇总'!$E$70</definedName>
    <definedName name="sheet6_38" localSheetId="6">'2-分类汇总'!$D$38</definedName>
    <definedName name="sheet6_380" localSheetId="6">'2-分类汇总'!$F$70</definedName>
    <definedName name="sheet6_381" localSheetId="6">'2-分类汇总'!$A$72</definedName>
    <definedName name="sheet6_382" localSheetId="6">'2-分类汇总'!$A$73</definedName>
    <definedName name="sheet6_39" localSheetId="6">'2-分类汇总'!$C$39</definedName>
    <definedName name="sheet6_4" localSheetId="6">'2-分类汇总'!$D$21</definedName>
    <definedName name="sheet6_40" localSheetId="6">'2-分类汇总'!$D$39</definedName>
    <definedName name="sheet6_41" localSheetId="6">'2-分类汇总'!$C$40</definedName>
    <definedName name="sheet6_42" localSheetId="6">'2-分类汇总'!$D$40</definedName>
    <definedName name="sheet6_43" localSheetId="6">'2-分类汇总'!$C$41</definedName>
    <definedName name="sheet6_44" localSheetId="6">'2-分类汇总'!$D$41</definedName>
    <definedName name="sheet6_45" localSheetId="6">'2-分类汇总'!$C$43</definedName>
    <definedName name="sheet6_46" localSheetId="6">'2-分类汇总'!$D$43</definedName>
    <definedName name="sheet6_47" localSheetId="6">'2-分类汇总'!$C$57</definedName>
    <definedName name="sheet6_48" localSheetId="6">'2-分类汇总'!$D$57</definedName>
    <definedName name="sheet6_49" localSheetId="6">'2-分类汇总'!$A$3</definedName>
    <definedName name="sheet6_5" localSheetId="6">'2-分类汇总'!$C$22</definedName>
    <definedName name="sheet6_50" localSheetId="6">'2-分类汇总'!$A$5</definedName>
    <definedName name="sheet6_51" localSheetId="6">'2-分类汇总'!$E$7</definedName>
    <definedName name="sheet6_52" localSheetId="6">'2-分类汇总'!$F$7</definedName>
    <definedName name="sheet6_53" localSheetId="6">'2-分类汇总'!$G$7</definedName>
    <definedName name="sheet6_54" localSheetId="6">'2-分类汇总'!$H$7</definedName>
    <definedName name="sheet6_55" localSheetId="6">'2-分类汇总'!$C$8</definedName>
    <definedName name="sheet6_56" localSheetId="6">'2-分类汇总'!$D$8</definedName>
    <definedName name="sheet6_57" localSheetId="6">'2-分类汇总'!$E$8</definedName>
    <definedName name="sheet6_58" localSheetId="6">'2-分类汇总'!$F$8</definedName>
    <definedName name="sheet6_59" localSheetId="6">'2-分类汇总'!$G$8</definedName>
    <definedName name="sheet6_6" localSheetId="6">'2-分类汇总'!$D$22</definedName>
    <definedName name="sheet6_60" localSheetId="6">'2-分类汇总'!$H$8</definedName>
    <definedName name="sheet6_61" localSheetId="6">'2-分类汇总'!$C$9</definedName>
    <definedName name="sheet6_62" localSheetId="6">'2-分类汇总'!$D$9</definedName>
    <definedName name="sheet6_63" localSheetId="6">'2-分类汇总'!$E$9</definedName>
    <definedName name="sheet6_64" localSheetId="6">'2-分类汇总'!$F$9</definedName>
    <definedName name="sheet6_65" localSheetId="6">'2-分类汇总'!$G$9</definedName>
    <definedName name="sheet6_66" localSheetId="6">'2-分类汇总'!$H$9</definedName>
    <definedName name="sheet6_67" localSheetId="6">'2-分类汇总'!$C$10</definedName>
    <definedName name="sheet6_68" localSheetId="6">'2-分类汇总'!$D$10</definedName>
    <definedName name="sheet6_69" localSheetId="6">'2-分类汇总'!$E$10</definedName>
    <definedName name="sheet6_7" localSheetId="6">'2-分类汇总'!$C$23</definedName>
    <definedName name="sheet6_70" localSheetId="6">'2-分类汇总'!$F$10</definedName>
    <definedName name="sheet6_71" localSheetId="6">'2-分类汇总'!$G$10</definedName>
    <definedName name="sheet6_72" localSheetId="6">'2-分类汇总'!$H$10</definedName>
    <definedName name="sheet6_73" localSheetId="6">'2-分类汇总'!$C$11</definedName>
    <definedName name="sheet6_74" localSheetId="6">'2-分类汇总'!$D$11</definedName>
    <definedName name="sheet6_75" localSheetId="6">'2-分类汇总'!$E$11</definedName>
    <definedName name="sheet6_76" localSheetId="6">'2-分类汇总'!$F$11</definedName>
    <definedName name="sheet6_77" localSheetId="6">'2-分类汇总'!$G$11</definedName>
    <definedName name="sheet6_78" localSheetId="6">'2-分类汇总'!$H$11</definedName>
    <definedName name="sheet6_79" localSheetId="6">'2-分类汇总'!$C$12</definedName>
    <definedName name="sheet6_8" localSheetId="6">'2-分类汇总'!$D$23</definedName>
    <definedName name="sheet6_80" localSheetId="6">'2-分类汇总'!$D$12</definedName>
    <definedName name="sheet6_81" localSheetId="6">'2-分类汇总'!$E$12</definedName>
    <definedName name="sheet6_82" localSheetId="6">'2-分类汇总'!$F$12</definedName>
    <definedName name="sheet6_83" localSheetId="6">'2-分类汇总'!$G$12</definedName>
    <definedName name="sheet6_84" localSheetId="6">'2-分类汇总'!$H$12</definedName>
    <definedName name="sheet6_85" localSheetId="6">'2-分类汇总'!$C$13</definedName>
    <definedName name="sheet6_86" localSheetId="6">'2-分类汇总'!$D$13</definedName>
    <definedName name="sheet6_87" localSheetId="6">'2-分类汇总'!$E$13</definedName>
    <definedName name="sheet6_88" localSheetId="6">'2-分类汇总'!$F$13</definedName>
    <definedName name="sheet6_89" localSheetId="6">'2-分类汇总'!$G$13</definedName>
    <definedName name="sheet6_9" localSheetId="6">'2-分类汇总'!$C$24</definedName>
    <definedName name="sheet6_90" localSheetId="6">'2-分类汇总'!$H$13</definedName>
    <definedName name="sheet6_91" localSheetId="6">'2-分类汇总'!$C$14</definedName>
    <definedName name="sheet6_92" localSheetId="6">'2-分类汇总'!$D$14</definedName>
    <definedName name="sheet6_93" localSheetId="6">'2-分类汇总'!$E$14</definedName>
    <definedName name="sheet6_94" localSheetId="6">'2-分类汇总'!$F$14</definedName>
    <definedName name="sheet6_95" localSheetId="6">'2-分类汇总'!$G$14</definedName>
    <definedName name="sheet6_96" localSheetId="6">'2-分类汇总'!$H$14</definedName>
    <definedName name="sheet6_97" localSheetId="6">'2-分类汇总'!$C$15</definedName>
    <definedName name="sheet6_98" localSheetId="6">'2-分类汇总'!$D$15</definedName>
    <definedName name="sheet6_99" localSheetId="6">'2-分类汇总'!$E$15</definedName>
    <definedName name="sheet60_1" localSheetId="59">'4-10-4井巷工程'!$S$24</definedName>
    <definedName name="sheet60_10" localSheetId="59">'4-10-4井巷工程'!$V$7</definedName>
    <definedName name="sheet60_11" localSheetId="59">'4-10-4井巷工程'!$X$7</definedName>
    <definedName name="sheet60_12" localSheetId="59">'4-10-4井巷工程'!$W$23</definedName>
    <definedName name="sheet60_13" localSheetId="59">'4-10-4井巷工程'!$V$23</definedName>
    <definedName name="sheet60_14" localSheetId="59">'4-10-4井巷工程'!$X$23</definedName>
    <definedName name="sheet60_15" localSheetId="59">'4-10-4井巷工程'!$S$7</definedName>
    <definedName name="sheet60_16" localSheetId="59">'4-10-4井巷工程'!$S$23</definedName>
    <definedName name="sheet60_17" localSheetId="59">'4-10-4井巷工程'!$T$7</definedName>
    <definedName name="sheet60_18" localSheetId="59">'4-10-4井巷工程'!$T$23</definedName>
    <definedName name="sheet60_19" localSheetId="59">'4-10-4井巷工程'!$U$7</definedName>
    <definedName name="sheet60_2" localSheetId="59">'4-10-4井巷工程'!$T$24</definedName>
    <definedName name="sheet60_20" localSheetId="59">'4-10-4井巷工程'!$U$23</definedName>
    <definedName name="sheet60_21" localSheetId="59">'4-10-4井巷工程'!$V$24</definedName>
    <definedName name="sheet60_22" localSheetId="59">'4-10-4井巷工程'!$X$24</definedName>
    <definedName name="sheet60_23" localSheetId="59">'4-10-4井巷工程'!$T$25</definedName>
    <definedName name="sheet60_24" localSheetId="59">'4-10-4井巷工程'!$S$25</definedName>
    <definedName name="sheet60_25" localSheetId="59">'4-10-4井巷工程'!$S$26</definedName>
    <definedName name="sheet60_26" localSheetId="59">'4-10-4井巷工程'!$A$27</definedName>
    <definedName name="sheet60_27" localSheetId="59">'4-10-4井巷工程'!$X$27</definedName>
    <definedName name="sheet60_28" localSheetId="59">'4-10-4井巷工程'!$A$28</definedName>
    <definedName name="sheet60_29" localSheetId="59">'4-10-4井巷工程'!$Y$7</definedName>
    <definedName name="sheet60_3" localSheetId="59">'4-10-4井巷工程'!$U$24</definedName>
    <definedName name="sheet60_30" localSheetId="59">'4-10-4井巷工程'!$Y$26</definedName>
    <definedName name="sheet60_31" localSheetId="59">'4-10-4井巷工程'!$W$26</definedName>
    <definedName name="sheet60_32" localSheetId="59">'4-10-4井巷工程'!$U$26</definedName>
    <definedName name="sheet60_33" localSheetId="59">'4-10-4井巷工程'!$R$7</definedName>
    <definedName name="sheet60_34" localSheetId="59">'4-10-4井巷工程'!$R$26</definedName>
    <definedName name="sheet60_35" localSheetId="59">'4-10-4井巷工程'!$Q$7</definedName>
    <definedName name="sheet60_36" localSheetId="59">'4-10-4井巷工程'!$Q$26</definedName>
    <definedName name="sheet60_4" localSheetId="59">'4-10-4井巷工程'!$V$26</definedName>
    <definedName name="sheet60_5" localSheetId="59">'4-10-4井巷工程'!$X$26</definedName>
    <definedName name="sheet60_6" localSheetId="59">'4-10-4井巷工程'!$T$26</definedName>
    <definedName name="sheet60_7" localSheetId="59">'4-10-4井巷工程'!$A$3</definedName>
    <definedName name="sheet60_8" localSheetId="59">'4-10-4井巷工程'!$A$5</definedName>
    <definedName name="sheet60_9" localSheetId="59">'4-10-4井巷工程'!$W$7</definedName>
    <definedName name="sheet61_1" localSheetId="60">'4-10-5机器设备'!$L$14</definedName>
    <definedName name="sheet61_10" localSheetId="60">'4-10-5机器设备'!$O$7</definedName>
    <definedName name="sheet61_1000">'4-10-5机器设备'!$G$14</definedName>
    <definedName name="sheet61_1001">'4-10-5机器设备'!$G$13</definedName>
    <definedName name="sheet61_11" localSheetId="60">'4-10-5机器设备'!$Q$7</definedName>
    <definedName name="sheet61_12" localSheetId="60">'4-10-5机器设备'!$P$13</definedName>
    <definedName name="sheet61_13" localSheetId="60">'4-10-5机器设备'!$O$13</definedName>
    <definedName name="sheet61_14" localSheetId="60">'4-10-5机器设备'!$Q$13</definedName>
    <definedName name="sheet61_15" localSheetId="60">'4-10-5机器设备'!$L$7</definedName>
    <definedName name="sheet61_16" localSheetId="60">'4-10-5机器设备'!$L$13</definedName>
    <definedName name="sheet61_17" localSheetId="60">'4-10-5机器设备'!$M$7</definedName>
    <definedName name="sheet61_18" localSheetId="60">'4-10-5机器设备'!$M$13</definedName>
    <definedName name="sheet61_19" localSheetId="60">'4-10-5机器设备'!$N$7</definedName>
    <definedName name="sheet61_2" localSheetId="60">'4-10-5机器设备'!$M$14</definedName>
    <definedName name="sheet61_20" localSheetId="60">'4-10-5机器设备'!$N$13</definedName>
    <definedName name="sheet61_21" localSheetId="60">'4-10-5机器设备'!$O$14</definedName>
    <definedName name="sheet61_22" localSheetId="60">'4-10-5机器设备'!$Q$14</definedName>
    <definedName name="sheet61_23" localSheetId="60">'4-10-5机器设备'!$M$15</definedName>
    <definedName name="sheet61_24" localSheetId="60">'4-10-5机器设备'!$L$15</definedName>
    <definedName name="sheet61_25" localSheetId="60">'4-10-5机器设备'!$L$16</definedName>
    <definedName name="sheet61_26" localSheetId="60">'4-10-5机器设备'!$A$17</definedName>
    <definedName name="sheet61_27" localSheetId="60">'4-10-5机器设备'!$Q$17</definedName>
    <definedName name="sheet61_28" localSheetId="60">'4-10-5机器设备'!$A$18</definedName>
    <definedName name="sheet61_29" localSheetId="60">'4-10-5机器设备'!#REF!</definedName>
    <definedName name="sheet61_3" localSheetId="60">'4-10-5机器设备'!$N$14</definedName>
    <definedName name="sheet61_30" localSheetId="60">'4-10-5机器设备'!#REF!</definedName>
    <definedName name="sheet61_31" localSheetId="60">'4-10-5机器设备'!$P$16</definedName>
    <definedName name="sheet61_32" localSheetId="60">'4-10-5机器设备'!$N$16</definedName>
    <definedName name="sheet61_33" localSheetId="60">'4-10-5机器设备'!#REF!</definedName>
    <definedName name="sheet61_34" localSheetId="60">'4-10-5机器设备'!#REF!</definedName>
    <definedName name="sheet61_35" localSheetId="60">'4-10-5机器设备'!$G$7</definedName>
    <definedName name="sheet61_36" localSheetId="60">'4-10-5机器设备'!$G$16</definedName>
    <definedName name="sheet61_4" localSheetId="60">'4-10-5机器设备'!$O$16</definedName>
    <definedName name="sheet61_5" localSheetId="60">'4-10-5机器设备'!$Q$16</definedName>
    <definedName name="sheet61_6" localSheetId="60">'4-10-5机器设备'!$M$16</definedName>
    <definedName name="sheet61_7" localSheetId="60">'4-10-5机器设备'!$A$3</definedName>
    <definedName name="sheet61_8" localSheetId="60">'4-10-5机器设备'!$A$5</definedName>
    <definedName name="sheet61_9" localSheetId="60">'4-10-5机器设备'!$P$7</definedName>
    <definedName name="sheet62_1" localSheetId="61">'4-10-6车辆'!$L$24</definedName>
    <definedName name="sheet62_10" localSheetId="61">'4-10-6车辆'!$Z$7</definedName>
    <definedName name="sheet62_1000">'4-10-6车辆'!$H$24</definedName>
    <definedName name="sheet62_1001">'4-10-6车辆'!$H$23</definedName>
    <definedName name="sheet62_11" localSheetId="61">'4-10-6车辆'!$AB$7</definedName>
    <definedName name="sheet62_12" localSheetId="61">'4-10-6车辆'!$AA$23</definedName>
    <definedName name="sheet62_13" localSheetId="61">'4-10-6车辆'!$Z$23</definedName>
    <definedName name="sheet62_14" localSheetId="61">'4-10-6车辆'!$AB$23</definedName>
    <definedName name="sheet62_15" localSheetId="61">'4-10-6车辆'!$L$7</definedName>
    <definedName name="sheet62_16" localSheetId="61">'4-10-6车辆'!$L$23</definedName>
    <definedName name="sheet62_17" localSheetId="61">'4-10-6车辆'!$M$7</definedName>
    <definedName name="sheet62_18" localSheetId="61">'4-10-6车辆'!$M$23</definedName>
    <definedName name="sheet62_19" localSheetId="61">'4-10-6车辆'!$N$7</definedName>
    <definedName name="sheet62_2" localSheetId="61">'4-10-6车辆'!$M$24</definedName>
    <definedName name="sheet62_20" localSheetId="61">'4-10-6车辆'!$N$23</definedName>
    <definedName name="sheet62_21" localSheetId="61">'4-10-6车辆'!$Z$24</definedName>
    <definedName name="sheet62_22" localSheetId="61">'4-10-6车辆'!$AB$24</definedName>
    <definedName name="sheet62_23" localSheetId="61">'4-10-6车辆'!$M$25</definedName>
    <definedName name="sheet62_24" localSheetId="61">'4-10-6车辆'!$L$25</definedName>
    <definedName name="sheet62_25" localSheetId="61">'4-10-6车辆'!$L$26</definedName>
    <definedName name="sheet62_26" localSheetId="61">'4-10-6车辆'!$A$27</definedName>
    <definedName name="sheet62_27" localSheetId="61">'4-10-6车辆'!$AB$27</definedName>
    <definedName name="sheet62_28" localSheetId="61">'4-10-6车辆'!$A$28</definedName>
    <definedName name="sheet62_29" localSheetId="61">'4-10-6车辆'!$H$7</definedName>
    <definedName name="sheet62_3" localSheetId="61">'4-10-6车辆'!$N$24</definedName>
    <definedName name="sheet62_30" localSheetId="61">'4-10-6车辆'!$H$26</definedName>
    <definedName name="sheet62_31" localSheetId="61">'4-10-6车辆'!$K$7</definedName>
    <definedName name="sheet62_32" localSheetId="61">'4-10-6车辆'!$K$26</definedName>
    <definedName name="sheet62_33" localSheetId="61">'4-10-6车辆'!$N$26</definedName>
    <definedName name="sheet62_34" localSheetId="61">'4-10-6车辆'!$AA$26</definedName>
    <definedName name="sheet62_35" localSheetId="61">'4-10-6车辆'!$AC$7</definedName>
    <definedName name="sheet62_36" localSheetId="61">'4-10-6车辆'!$AC$26</definedName>
    <definedName name="sheet62_4" localSheetId="61">'4-10-6车辆'!$Z$26</definedName>
    <definedName name="sheet62_5" localSheetId="61">'4-10-6车辆'!$AB$26</definedName>
    <definedName name="sheet62_6" localSheetId="61">'4-10-6车辆'!$M$26</definedName>
    <definedName name="sheet62_7" localSheetId="61">'4-10-6车辆'!$A$3</definedName>
    <definedName name="sheet62_8" localSheetId="61">'4-10-6车辆'!$A$5</definedName>
    <definedName name="sheet62_9" localSheetId="61">'4-10-6车辆'!$AA$7</definedName>
    <definedName name="sheet63_1" localSheetId="62">'4-10-7电子设备'!$M$27</definedName>
    <definedName name="sheet63_10" localSheetId="62">'4-10-7电子设备'!$AA$7</definedName>
    <definedName name="sheet63_1000">'4-10-7电子设备'!$G$26</definedName>
    <definedName name="sheet63_1001">'4-10-7电子设备'!$G$27</definedName>
    <definedName name="sheet63_11" localSheetId="62">'4-10-7电子设备'!$AC$7</definedName>
    <definedName name="sheet63_12" localSheetId="62">'4-10-7电子设备'!$AB$26</definedName>
    <definedName name="sheet63_13" localSheetId="62">'4-10-7电子设备'!$AA$26</definedName>
    <definedName name="sheet63_14" localSheetId="62">'4-10-7电子设备'!$AC$26</definedName>
    <definedName name="sheet63_15" localSheetId="62">'4-10-7电子设备'!$M$7</definedName>
    <definedName name="sheet63_16" localSheetId="62">'4-10-7电子设备'!$M$26</definedName>
    <definedName name="sheet63_17" localSheetId="62">'4-10-7电子设备'!$N$7</definedName>
    <definedName name="sheet63_18" localSheetId="62">'4-10-7电子设备'!$N$26</definedName>
    <definedName name="sheet63_19" localSheetId="62">'4-10-7电子设备'!$O$7</definedName>
    <definedName name="sheet63_2" localSheetId="62">'4-10-7电子设备'!$N$27</definedName>
    <definedName name="sheet63_20" localSheetId="62">'4-10-7电子设备'!$O$26</definedName>
    <definedName name="sheet63_21" localSheetId="62">'4-10-7电子设备'!$AA$27</definedName>
    <definedName name="sheet63_22" localSheetId="62">'4-10-7电子设备'!$AC$27</definedName>
    <definedName name="sheet63_23" localSheetId="62">'4-10-7电子设备'!$N$28</definedName>
    <definedName name="sheet63_24" localSheetId="62">'4-10-7电子设备'!$M$28</definedName>
    <definedName name="sheet63_25" localSheetId="62">'4-10-7电子设备'!$M$29</definedName>
    <definedName name="sheet63_26" localSheetId="62">'4-10-7电子设备'!$A$30</definedName>
    <definedName name="sheet63_27" localSheetId="62">'4-10-7电子设备'!$AC$30</definedName>
    <definedName name="sheet63_28" localSheetId="62">'4-10-7电子设备'!$A$31</definedName>
    <definedName name="sheet63_29" localSheetId="62">'4-10-7电子设备'!$AD$7</definedName>
    <definedName name="sheet63_3" localSheetId="62">'4-10-7电子设备'!$O$27</definedName>
    <definedName name="sheet63_30" localSheetId="62">'4-10-7电子设备'!$AD$29</definedName>
    <definedName name="sheet63_31" localSheetId="62">'4-10-7电子设备'!$AB$29</definedName>
    <definedName name="sheet63_32" localSheetId="62">'4-10-7电子设备'!$O$29</definedName>
    <definedName name="sheet63_33" localSheetId="62">'4-10-7电子设备'!$L$7</definedName>
    <definedName name="sheet63_34" localSheetId="62">'4-10-7电子设备'!$L$29</definedName>
    <definedName name="sheet63_35" localSheetId="62">'4-10-7电子设备'!$G$7</definedName>
    <definedName name="sheet63_36" localSheetId="62">'4-10-7电子设备'!$G$29</definedName>
    <definedName name="sheet63_4" localSheetId="62">'4-10-7电子设备'!$AA$29</definedName>
    <definedName name="sheet63_5" localSheetId="62">'4-10-7电子设备'!$AC$29</definedName>
    <definedName name="sheet63_6" localSheetId="62">'4-10-7电子设备'!$N$29</definedName>
    <definedName name="sheet63_7" localSheetId="62">'4-10-7电子设备'!$A$3</definedName>
    <definedName name="sheet63_8" localSheetId="62">'4-10-7电子设备'!$A$5</definedName>
    <definedName name="sheet63_9" localSheetId="62">'4-10-7电子设备'!$AB$7</definedName>
    <definedName name="sheet64_1" localSheetId="63">'4-10-8土地'!$N$26</definedName>
    <definedName name="sheet64_10" localSheetId="63">'4-10-8土地'!$R$7</definedName>
    <definedName name="sheet64_11" localSheetId="63">'4-10-8土地'!$R$25</definedName>
    <definedName name="sheet64_12" localSheetId="63">'4-10-8土地'!$A$27</definedName>
    <definedName name="sheet64_13" localSheetId="63">'4-10-8土地'!$R$27</definedName>
    <definedName name="sheet64_14" localSheetId="63">'4-10-8土地'!$A$28</definedName>
    <definedName name="sheet64_15" localSheetId="63">'4-10-8土地'!$L$7</definedName>
    <definedName name="sheet64_16" localSheetId="63">'4-10-8土地'!$L$26</definedName>
    <definedName name="sheet64_17" localSheetId="63">'4-10-8土地'!$Q$7</definedName>
    <definedName name="sheet64_18" localSheetId="63">'4-10-8土地'!$Q$26</definedName>
    <definedName name="sheet64_19" localSheetId="63">'4-10-8土地'!$S$7</definedName>
    <definedName name="sheet64_2" localSheetId="63">'4-10-8土地'!$R$26</definedName>
    <definedName name="sheet64_20" localSheetId="63">'4-10-8土地'!$S$26</definedName>
    <definedName name="sheet64_3" localSheetId="63">'4-10-8土地'!$A$3</definedName>
    <definedName name="sheet64_4" localSheetId="63">'4-10-8土地'!$A$5</definedName>
    <definedName name="sheet64_5" localSheetId="63">'4-10-8土地'!$M$7</definedName>
    <definedName name="sheet64_6" localSheetId="63">'4-10-8土地'!$M$25</definedName>
    <definedName name="sheet64_7" localSheetId="63">'4-10-8土地'!$M$26</definedName>
    <definedName name="sheet64_8" localSheetId="63">'4-10-8土地'!$N$7</definedName>
    <definedName name="sheet64_9" localSheetId="63">'4-10-8土地'!$N$25</definedName>
    <definedName name="sheet65_1" localSheetId="64">'4-10-9船舶'!$AL$24</definedName>
    <definedName name="sheet65_10" localSheetId="64">'4-10-9船舶'!$AP$7</definedName>
    <definedName name="sheet65_11" localSheetId="64">'4-10-9船舶'!$AQ$7</definedName>
    <definedName name="sheet65_12" localSheetId="64">'4-10-9船舶'!$AO$23</definedName>
    <definedName name="sheet65_13" localSheetId="64">'4-10-9船舶'!$AP$23</definedName>
    <definedName name="sheet65_14" localSheetId="64">'4-10-9船舶'!$AQ$23</definedName>
    <definedName name="sheet65_15" localSheetId="64">'4-10-9船舶'!$AL$7</definedName>
    <definedName name="sheet65_16" localSheetId="64">'4-10-9船舶'!$AL$23</definedName>
    <definedName name="sheet65_17" localSheetId="64">'4-10-9船舶'!$AM$7</definedName>
    <definedName name="sheet65_18" localSheetId="64">'4-10-9船舶'!$AM$23</definedName>
    <definedName name="sheet65_19" localSheetId="64">'4-10-9船舶'!$AN$7</definedName>
    <definedName name="sheet65_2" localSheetId="64">'4-10-9船舶'!$AM$24</definedName>
    <definedName name="sheet65_20" localSheetId="64">'4-10-9船舶'!$AN$23</definedName>
    <definedName name="sheet65_21" localSheetId="64">'4-10-9船舶'!$AO$24</definedName>
    <definedName name="sheet65_22" localSheetId="64">'4-10-9船舶'!$AQ$24</definedName>
    <definedName name="sheet65_23" localSheetId="64">'4-10-9船舶'!$AM$25</definedName>
    <definedName name="sheet65_24" localSheetId="64">'4-10-9船舶'!$AL$25</definedName>
    <definedName name="sheet65_25" localSheetId="64">'4-10-9船舶'!$AL$26</definedName>
    <definedName name="sheet65_26" localSheetId="64">'4-10-9船舶'!$A$27</definedName>
    <definedName name="sheet65_27" localSheetId="64">'4-10-9船舶'!$AO$27</definedName>
    <definedName name="sheet65_28" localSheetId="64">'4-10-9船舶'!$A$28</definedName>
    <definedName name="sheet65_29" localSheetId="64">'4-10-9船舶'!$AR$7</definedName>
    <definedName name="sheet65_3" localSheetId="64">'4-10-9船舶'!$AN$24</definedName>
    <definedName name="sheet65_30" localSheetId="64">'4-10-9船舶'!$AR$26</definedName>
    <definedName name="sheet65_31" localSheetId="64">'4-10-9船舶'!$AP$26</definedName>
    <definedName name="sheet65_32" localSheetId="64">'4-10-9船舶'!$AN$26</definedName>
    <definedName name="sheet65_33" localSheetId="64">'4-10-9船舶'!$I$7</definedName>
    <definedName name="sheet65_34" localSheetId="64">'4-10-9船舶'!$I$26</definedName>
    <definedName name="sheet65_35" localSheetId="64">'4-10-9船舶'!$H$7</definedName>
    <definedName name="sheet65_36" localSheetId="64">'4-10-9船舶'!$H$26</definedName>
    <definedName name="sheet65_37" localSheetId="64">'4-10-9船舶'!$G$7</definedName>
    <definedName name="sheet65_38" localSheetId="64">'4-10-9船舶'!$G$26</definedName>
    <definedName name="sheet65_39" localSheetId="64">'4-10-9船舶'!$F$7</definedName>
    <definedName name="sheet65_4" localSheetId="64">'4-10-9船舶'!$AO$26</definedName>
    <definedName name="sheet65_40" localSheetId="64">'4-10-9船舶'!$F$26</definedName>
    <definedName name="sheet65_5" localSheetId="64">'4-10-9船舶'!$AQ$26</definedName>
    <definedName name="sheet65_6" localSheetId="64">'4-10-9船舶'!$AM$26</definedName>
    <definedName name="sheet65_7" localSheetId="64">'4-10-9船舶'!$A$3</definedName>
    <definedName name="sheet65_8" localSheetId="64">'4-10-9船舶'!$A$5</definedName>
    <definedName name="sheet65_9" localSheetId="64">'4-10-9船舶'!$AO$7</definedName>
    <definedName name="sheet66_1" localSheetId="65">'4-11在建工程汇总'!$C$27</definedName>
    <definedName name="sheet66_10" localSheetId="65">'4-11在建工程汇总'!$D$8</definedName>
    <definedName name="sheet66_11" localSheetId="65">'4-11在建工程汇总'!$E$8</definedName>
    <definedName name="sheet66_12" localSheetId="65">'4-11在建工程汇总'!$F$8</definedName>
    <definedName name="sheet66_13" localSheetId="65">'4-11在建工程汇总'!$C$9</definedName>
    <definedName name="sheet66_14" localSheetId="65">'4-11在建工程汇总'!$D$9</definedName>
    <definedName name="sheet66_15" localSheetId="65">'4-11在建工程汇总'!$E$9</definedName>
    <definedName name="sheet66_16" localSheetId="65">'4-11在建工程汇总'!$F$9</definedName>
    <definedName name="sheet66_17" localSheetId="65">'4-11在建工程汇总'!$C$10</definedName>
    <definedName name="sheet66_18" localSheetId="65">'4-11在建工程汇总'!$D$10</definedName>
    <definedName name="sheet66_19" localSheetId="65">'4-11在建工程汇总'!$E$10</definedName>
    <definedName name="sheet66_2" localSheetId="65">'4-11在建工程汇总'!$D$27</definedName>
    <definedName name="sheet66_20" localSheetId="65">'4-11在建工程汇总'!$F$10</definedName>
    <definedName name="sheet66_21" localSheetId="65">'4-11在建工程汇总'!$C$24</definedName>
    <definedName name="sheet66_22" localSheetId="65">'4-11在建工程汇总'!$C$25</definedName>
    <definedName name="sheet66_23" localSheetId="65">'4-11在建工程汇总'!$D$24</definedName>
    <definedName name="sheet66_24" localSheetId="65">'4-11在建工程汇总'!$D$25</definedName>
    <definedName name="sheet66_25" localSheetId="65">'4-11在建工程汇总'!$E$25</definedName>
    <definedName name="sheet66_26" localSheetId="65">'4-11在建工程汇总'!$F$25</definedName>
    <definedName name="sheet66_27" localSheetId="65">'4-11在建工程汇总'!$C$26</definedName>
    <definedName name="sheet66_28" localSheetId="65">'4-11在建工程汇总'!$E$27</definedName>
    <definedName name="sheet66_29" localSheetId="65">'4-11在建工程汇总'!$F$27</definedName>
    <definedName name="sheet66_3" localSheetId="65">'4-11在建工程汇总'!$A$3</definedName>
    <definedName name="sheet66_30" localSheetId="65">'4-11在建工程汇总'!$D$28</definedName>
    <definedName name="sheet66_4" localSheetId="65">'4-11在建工程汇总'!$A$5</definedName>
    <definedName name="sheet66_5" localSheetId="65">'4-11在建工程汇总'!$C$7</definedName>
    <definedName name="sheet66_6" localSheetId="65">'4-11在建工程汇总'!$D$7</definedName>
    <definedName name="sheet66_7" localSheetId="65">'4-11在建工程汇总'!$E$7</definedName>
    <definedName name="sheet66_8" localSheetId="65">'4-11在建工程汇总'!$F$7</definedName>
    <definedName name="sheet66_9" localSheetId="65">'4-11在建工程汇总'!$C$8</definedName>
    <definedName name="sheet67_1" localSheetId="66">'4-11-1在建-土建'!$J$24</definedName>
    <definedName name="sheet67_10" localSheetId="66">'4-11-1在建-土建'!$K$23</definedName>
    <definedName name="sheet67_11" localSheetId="66">'4-11-1在建-土建'!$K$24</definedName>
    <definedName name="sheet67_12" localSheetId="66">'4-11-1在建-土建'!$R$7</definedName>
    <definedName name="sheet67_13" localSheetId="66">'4-11-1在建-土建'!$R$23</definedName>
    <definedName name="sheet67_14" localSheetId="66">'4-11-1在建-土建'!$R$24</definedName>
    <definedName name="sheet67_15" localSheetId="66">'4-11-1在建-土建'!$A$27</definedName>
    <definedName name="sheet67_16" localSheetId="66">'4-11-1在建-土建'!$R$27</definedName>
    <definedName name="sheet67_17" localSheetId="66">'4-11-1在建-土建'!$A$28</definedName>
    <definedName name="sheet67_18" localSheetId="66">'4-11-1在建-土建'!$I$7</definedName>
    <definedName name="sheet67_19" localSheetId="66">'4-11-1在建-土建'!$I$26</definedName>
    <definedName name="sheet67_2" localSheetId="66">'4-11-1在建-土建'!$R$26</definedName>
    <definedName name="sheet67_20" localSheetId="66">'4-11-1在建-土建'!$K$26</definedName>
    <definedName name="sheet67_21" localSheetId="66">'4-11-1在建-土建'!$L$7</definedName>
    <definedName name="sheet67_22" localSheetId="66">'4-11-1在建-土建'!$L$26</definedName>
    <definedName name="sheet67_23" localSheetId="66">'4-11-1在建-土建'!$M$7</definedName>
    <definedName name="sheet67_24" localSheetId="66">'4-11-1在建-土建'!$M$26</definedName>
    <definedName name="sheet67_25" localSheetId="66">'4-11-1在建-土建'!$N$7</definedName>
    <definedName name="sheet67_26" localSheetId="66">'4-11-1在建-土建'!$N$26</definedName>
    <definedName name="sheet67_27" localSheetId="66">'4-11-1在建-土建'!$O$7</definedName>
    <definedName name="sheet67_28" localSheetId="66">'4-11-1在建-土建'!$O$26</definedName>
    <definedName name="sheet67_29" localSheetId="66">'4-11-1在建-土建'!$P$7</definedName>
    <definedName name="sheet67_3" localSheetId="66">'4-11-1在建-土建'!$J$25</definedName>
    <definedName name="sheet67_30" localSheetId="66">'4-11-1在建-土建'!$P$26</definedName>
    <definedName name="sheet67_31" localSheetId="66">'4-11-1在建-土建'!$S$7</definedName>
    <definedName name="sheet67_32" localSheetId="66">'4-11-1在建-土建'!$S$26</definedName>
    <definedName name="sheet67_4" localSheetId="66">'4-11-1在建-土建'!$J$26</definedName>
    <definedName name="sheet67_5" localSheetId="66">'4-11-1在建-土建'!$A$3</definedName>
    <definedName name="sheet67_6" localSheetId="66">'4-11-1在建-土建'!$A$5</definedName>
    <definedName name="sheet67_7" localSheetId="66">'4-11-1在建-土建'!$J$7</definedName>
    <definedName name="sheet67_8" localSheetId="66">'4-11-1在建-土建'!$J$23</definedName>
    <definedName name="sheet67_9" localSheetId="66">'4-11-1在建-土建'!$K$7</definedName>
    <definedName name="sheet68_1" localSheetId="67">'4-11-2在建-设备'!$H$24</definedName>
    <definedName name="sheet68_10" localSheetId="67">'4-11-2在建-设备'!$I$23</definedName>
    <definedName name="sheet68_11" localSheetId="67">'4-11-2在建-设备'!$I$24</definedName>
    <definedName name="sheet68_12" localSheetId="67">'4-11-2在建-设备'!$T$7</definedName>
    <definedName name="sheet68_13" localSheetId="67">'4-11-2在建-设备'!$T$23</definedName>
    <definedName name="sheet68_14" localSheetId="67">'4-11-2在建-设备'!$T$24</definedName>
    <definedName name="sheet68_15" localSheetId="67">'4-11-2在建-设备'!$A$27</definedName>
    <definedName name="sheet68_16" localSheetId="67">'4-11-2在建-设备'!$T$27</definedName>
    <definedName name="sheet68_17" localSheetId="67">'4-11-2在建-设备'!$A$28</definedName>
    <definedName name="sheet68_18" localSheetId="67">'4-11-2在建-设备'!$U$7</definedName>
    <definedName name="sheet68_19" localSheetId="67">'4-11-2在建-设备'!$U$26</definedName>
    <definedName name="sheet68_2" localSheetId="67">'4-11-2在建-设备'!$T$26</definedName>
    <definedName name="sheet68_20" localSheetId="67">'4-11-2在建-设备'!$S$7</definedName>
    <definedName name="sheet68_21" localSheetId="67">'4-11-2在建-设备'!$S$26</definedName>
    <definedName name="sheet68_22" localSheetId="67">'4-11-2在建-设备'!$R$7</definedName>
    <definedName name="sheet68_23" localSheetId="67">'4-11-2在建-设备'!$R$26</definedName>
    <definedName name="sheet68_24" localSheetId="67">'4-11-2在建-设备'!$Q$7</definedName>
    <definedName name="sheet68_25" localSheetId="67">'4-11-2在建-设备'!$Q$26</definedName>
    <definedName name="sheet68_26" localSheetId="67">'4-11-2在建-设备'!$K$7</definedName>
    <definedName name="sheet68_27" localSheetId="67">'4-11-2在建-设备'!$K$26</definedName>
    <definedName name="sheet68_28" localSheetId="67">'4-11-2在建-设备'!$I$26</definedName>
    <definedName name="sheet68_29" localSheetId="67">'4-11-2在建-设备'!$G$7</definedName>
    <definedName name="sheet68_3" localSheetId="67">'4-11-2在建-设备'!$H$25</definedName>
    <definedName name="sheet68_30" localSheetId="67">'4-11-2在建-设备'!$G$26</definedName>
    <definedName name="sheet68_31" localSheetId="67">'4-11-2在建-设备'!$F$7</definedName>
    <definedName name="sheet68_32" localSheetId="67">'4-11-2在建-设备'!$F$26</definedName>
    <definedName name="sheet68_33" localSheetId="67">'4-11-2在建-设备'!$E$7</definedName>
    <definedName name="sheet68_34" localSheetId="67">'4-11-2在建-设备'!$E$26</definedName>
    <definedName name="sheet68_4" localSheetId="67">'4-11-2在建-设备'!$H$26</definedName>
    <definedName name="sheet68_5" localSheetId="67">'4-11-2在建-设备'!$A$3</definedName>
    <definedName name="sheet68_6" localSheetId="67">'4-11-2在建-设备'!$A$5</definedName>
    <definedName name="sheet68_7" localSheetId="67">'4-11-2在建-设备'!$H$7</definedName>
    <definedName name="sheet68_8" localSheetId="67">'4-11-2在建-设备'!$H$23</definedName>
    <definedName name="sheet68_9" localSheetId="67">'4-11-2在建-设备'!$I$7</definedName>
    <definedName name="sheet69_1" localSheetId="68">'4-11-3在建-待摊'!$E$27</definedName>
    <definedName name="sheet69_10" localSheetId="68">'4-11-3在建-待摊'!$F$28</definedName>
    <definedName name="sheet69_11" localSheetId="68">'4-11-3在建-待摊'!$A$29</definedName>
    <definedName name="sheet69_12" localSheetId="68">'4-11-3在建-待摊'!$G$7</definedName>
    <definedName name="sheet69_13" localSheetId="68">'4-11-3在建-待摊'!$G$27</definedName>
    <definedName name="sheet69_2" localSheetId="68">'4-11-3在建-待摊'!$F$27</definedName>
    <definedName name="sheet69_3" localSheetId="68">'4-11-3在建-待摊'!$A$3</definedName>
    <definedName name="sheet69_4" localSheetId="68">'4-11-3在建-待摊'!$A$5</definedName>
    <definedName name="sheet69_5" localSheetId="68">'4-11-3在建-待摊'!$E$7</definedName>
    <definedName name="sheet69_6" localSheetId="68">'4-11-3在建-待摊'!$E$26</definedName>
    <definedName name="sheet69_7" localSheetId="68">'4-11-3在建-待摊'!$F$7</definedName>
    <definedName name="sheet69_8" localSheetId="68">'4-11-3在建-待摊'!$F$26</definedName>
    <definedName name="sheet69_9" localSheetId="68">'4-11-3在建-待摊'!$A$28</definedName>
    <definedName name="sheet7_1" localSheetId="7">'3-流动汇总'!$C$23</definedName>
    <definedName name="sheet7_10" localSheetId="7">'3-流动汇总'!$D$10</definedName>
    <definedName name="sheet7_11" localSheetId="7">'3-流动汇总'!$C$11</definedName>
    <definedName name="sheet7_12" localSheetId="7">'3-流动汇总'!$D$11</definedName>
    <definedName name="sheet7_13" localSheetId="7">'3-流动汇总'!$C$12</definedName>
    <definedName name="sheet7_14" localSheetId="7">'3-流动汇总'!$D$12</definedName>
    <definedName name="sheet7_15" localSheetId="7">'3-流动汇总'!$C$13</definedName>
    <definedName name="sheet7_16" localSheetId="7">'3-流动汇总'!$D$13</definedName>
    <definedName name="sheet7_17" localSheetId="7">'3-流动汇总'!$C$14</definedName>
    <definedName name="sheet7_18" localSheetId="7">'3-流动汇总'!$D$14</definedName>
    <definedName name="sheet7_19" localSheetId="7">'3-流动汇总'!$C$15</definedName>
    <definedName name="sheet7_2" localSheetId="7">'3-流动汇总'!$D$23</definedName>
    <definedName name="sheet7_20" localSheetId="7">'3-流动汇总'!$D$15</definedName>
    <definedName name="sheet7_21" localSheetId="7">'3-流动汇总'!$C$16</definedName>
    <definedName name="sheet7_22" localSheetId="7">'3-流动汇总'!$D$16</definedName>
    <definedName name="sheet7_23" localSheetId="7">'3-流动汇总'!$C$17</definedName>
    <definedName name="sheet7_24" localSheetId="7">'3-流动汇总'!$D$17</definedName>
    <definedName name="sheet7_25" localSheetId="7">'3-流动汇总'!$C$18</definedName>
    <definedName name="sheet7_26" localSheetId="7">'3-流动汇总'!$D$18</definedName>
    <definedName name="sheet7_27" localSheetId="7">'3-流动汇总'!$C$19</definedName>
    <definedName name="sheet7_28" localSheetId="7">'3-流动汇总'!$D$19</definedName>
    <definedName name="sheet7_29" localSheetId="7">'3-流动汇总'!$A$3</definedName>
    <definedName name="sheet7_3" localSheetId="7">'3-流动汇总'!$C$7</definedName>
    <definedName name="sheet7_30" localSheetId="7">'3-流动汇总'!$A$5</definedName>
    <definedName name="sheet7_31" localSheetId="7">'3-流动汇总'!$E$7</definedName>
    <definedName name="sheet7_32" localSheetId="7">'3-流动汇总'!$F$7</definedName>
    <definedName name="sheet7_33" localSheetId="7">'3-流动汇总'!$E$8</definedName>
    <definedName name="sheet7_34" localSheetId="7">'3-流动汇总'!$F$8</definedName>
    <definedName name="sheet7_35" localSheetId="7">'3-流动汇总'!$E$9</definedName>
    <definedName name="sheet7_36" localSheetId="7">'3-流动汇总'!$F$9</definedName>
    <definedName name="sheet7_37" localSheetId="7">'3-流动汇总'!$E$10</definedName>
    <definedName name="sheet7_38" localSheetId="7">'3-流动汇总'!$F$10</definedName>
    <definedName name="sheet7_39" localSheetId="7">'3-流动汇总'!$E$11</definedName>
    <definedName name="sheet7_4" localSheetId="7">'3-流动汇总'!$D$7</definedName>
    <definedName name="sheet7_40" localSheetId="7">'3-流动汇总'!$F$11</definedName>
    <definedName name="sheet7_41" localSheetId="7">'3-流动汇总'!$E$12</definedName>
    <definedName name="sheet7_42" localSheetId="7">'3-流动汇总'!$F$12</definedName>
    <definedName name="sheet7_43" localSheetId="7">'3-流动汇总'!$E$13</definedName>
    <definedName name="sheet7_44" localSheetId="7">'3-流动汇总'!$F$13</definedName>
    <definedName name="sheet7_45" localSheetId="7">'3-流动汇总'!$E$14</definedName>
    <definedName name="sheet7_46" localSheetId="7">'3-流动汇总'!$F$14</definedName>
    <definedName name="sheet7_47" localSheetId="7">'3-流动汇总'!$E$15</definedName>
    <definedName name="sheet7_48" localSheetId="7">'3-流动汇总'!$F$15</definedName>
    <definedName name="sheet7_49" localSheetId="7">'3-流动汇总'!$E$16</definedName>
    <definedName name="sheet7_5" localSheetId="7">'3-流动汇总'!$C$8</definedName>
    <definedName name="sheet7_50" localSheetId="7">'3-流动汇总'!$F$16</definedName>
    <definedName name="sheet7_51" localSheetId="7">'3-流动汇总'!$E$17</definedName>
    <definedName name="sheet7_52" localSheetId="7">'3-流动汇总'!$F$17</definedName>
    <definedName name="sheet7_53" localSheetId="7">'3-流动汇总'!$E$18</definedName>
    <definedName name="sheet7_54" localSheetId="7">'3-流动汇总'!$F$18</definedName>
    <definedName name="sheet7_55" localSheetId="7">'3-流动汇总'!$E$19</definedName>
    <definedName name="sheet7_56" localSheetId="7">'3-流动汇总'!$F$19</definedName>
    <definedName name="sheet7_57" localSheetId="7">'3-流动汇总'!$C$22</definedName>
    <definedName name="sheet7_58" localSheetId="7">'3-流动汇总'!$D$22</definedName>
    <definedName name="sheet7_59" localSheetId="7">'3-流动汇总'!$E$23</definedName>
    <definedName name="sheet7_6" localSheetId="7">'3-流动汇总'!$D$8</definedName>
    <definedName name="sheet7_60" localSheetId="7">'3-流动汇总'!$F$23</definedName>
    <definedName name="sheet7_61" localSheetId="7">'3-流动汇总'!$E$24</definedName>
    <definedName name="sheet7_7" localSheetId="7">'3-流动汇总'!$C$9</definedName>
    <definedName name="sheet7_8" localSheetId="7">'3-流动汇总'!$D$9</definedName>
    <definedName name="sheet7_9" localSheetId="7">'3-流动汇总'!$C$10</definedName>
    <definedName name="sheet70_1" localSheetId="69">'4-11-4在建-物资'!$G$24</definedName>
    <definedName name="sheet70_10" localSheetId="69">'4-11-4在建-物资'!$G$23</definedName>
    <definedName name="sheet70_11" localSheetId="69">'4-11-4在建-物资'!$H$7</definedName>
    <definedName name="sheet70_12" localSheetId="69">'4-11-4在建-物资'!$H$23</definedName>
    <definedName name="sheet70_13" localSheetId="69">'4-11-4在建-物资'!$H$24</definedName>
    <definedName name="sheet70_14" localSheetId="69">'4-11-4在建-物资'!$K$7</definedName>
    <definedName name="sheet70_15" localSheetId="69">'4-11-4在建-物资'!$K$23</definedName>
    <definedName name="sheet70_16" localSheetId="69">'4-11-4在建-物资'!$K$24</definedName>
    <definedName name="sheet70_17" localSheetId="69">'4-11-4在建-物资'!$G$25</definedName>
    <definedName name="sheet70_18" localSheetId="69">'4-11-4在建-物资'!$A$27</definedName>
    <definedName name="sheet70_19" localSheetId="69">'4-11-4在建-物资'!$K$27</definedName>
    <definedName name="sheet70_2" localSheetId="69">'4-11-4在建-物资'!$K$26</definedName>
    <definedName name="sheet70_20" localSheetId="69">'4-11-4在建-物资'!$A$28</definedName>
    <definedName name="sheet70_21" localSheetId="69">'4-11-4在建-物资'!$E$26</definedName>
    <definedName name="sheet70_22" localSheetId="69">'4-11-4在建-物资'!$F$7</definedName>
    <definedName name="sheet70_23" localSheetId="69">'4-11-4在建-物资'!$F$26</definedName>
    <definedName name="sheet70_24" localSheetId="69">'4-11-4在建-物资'!$H$26</definedName>
    <definedName name="sheet70_25" localSheetId="69">'4-11-4在建-物资'!$I$7</definedName>
    <definedName name="sheet70_26" localSheetId="69">'4-11-4在建-物资'!$I$26</definedName>
    <definedName name="sheet70_27" localSheetId="69">'4-11-4在建-物资'!$J$7</definedName>
    <definedName name="sheet70_28" localSheetId="69">'4-11-4在建-物资'!$J$26</definedName>
    <definedName name="sheet70_29" localSheetId="69">'4-11-4在建-物资'!$L$7</definedName>
    <definedName name="sheet70_3" localSheetId="69">'4-11-4在建-物资'!$G$26</definedName>
    <definedName name="sheet70_30" localSheetId="69">'4-11-4在建-物资'!$L$26</definedName>
    <definedName name="sheet70_4" localSheetId="69">'4-11-4在建-物资'!$A$3</definedName>
    <definedName name="sheet70_5" localSheetId="69">'4-11-4在建-物资'!$A$5</definedName>
    <definedName name="sheet70_6" localSheetId="69">'4-11-4在建-物资'!$E$7</definedName>
    <definedName name="sheet70_7" localSheetId="69">'4-11-4在建-物资'!$E$23</definedName>
    <definedName name="sheet70_8" localSheetId="69">'4-11-4在建-物资'!$E$24</definedName>
    <definedName name="sheet70_9" localSheetId="69">'4-11-4在建-物资'!$G$7</definedName>
    <definedName name="sheet71_1" localSheetId="70">'4-12生产性生物资产'!$H$26</definedName>
    <definedName name="sheet71_10" localSheetId="70">'4-12生产性生物资产'!$E$8</definedName>
    <definedName name="sheet71_11" localSheetId="70">'4-12生产性生物资产'!$K$8</definedName>
    <definedName name="sheet71_12" localSheetId="70">'4-12生产性生物资产'!$J$8</definedName>
    <definedName name="sheet71_13" localSheetId="70">'4-12生产性生物资产'!$E$9</definedName>
    <definedName name="sheet71_14" localSheetId="70">'4-12生产性生物资产'!$K$9</definedName>
    <definedName name="sheet71_15" localSheetId="70">'4-12生产性生物资产'!$J$9</definedName>
    <definedName name="sheet71_16" localSheetId="70">'4-12生产性生物资产'!$E$10</definedName>
    <definedName name="sheet71_17" localSheetId="70">'4-12生产性生物资产'!$K$10</definedName>
    <definedName name="sheet71_18" localSheetId="70">'4-12生产性生物资产'!$J$10</definedName>
    <definedName name="sheet71_19" localSheetId="70">'4-12生产性生物资产'!$E$11</definedName>
    <definedName name="sheet71_2" localSheetId="70">'4-12生产性生物资产'!$M$26</definedName>
    <definedName name="sheet71_20" localSheetId="70">'4-12生产性生物资产'!$K$11</definedName>
    <definedName name="sheet71_21" localSheetId="70">'4-12生产性生物资产'!$J$11</definedName>
    <definedName name="sheet71_22" localSheetId="70">'4-12生产性生物资产'!$E$12</definedName>
    <definedName name="sheet71_23" localSheetId="70">'4-12生产性生物资产'!$K$12</definedName>
    <definedName name="sheet71_24" localSheetId="70">'4-12生产性生物资产'!$J$12</definedName>
    <definedName name="sheet71_25" localSheetId="70">'4-12生产性生物资产'!$E$13</definedName>
    <definedName name="sheet71_26" localSheetId="70">'4-12生产性生物资产'!$K$13</definedName>
    <definedName name="sheet71_27" localSheetId="70">'4-12生产性生物资产'!$J$13</definedName>
    <definedName name="sheet71_28" localSheetId="70">'4-12生产性生物资产'!$E$14</definedName>
    <definedName name="sheet71_29" localSheetId="70">'4-12生产性生物资产'!$K$14</definedName>
    <definedName name="sheet71_3" localSheetId="70">'4-12生产性生物资产'!$A$3</definedName>
    <definedName name="sheet71_30" localSheetId="70">'4-12生产性生物资产'!$J$14</definedName>
    <definedName name="sheet71_31" localSheetId="70">'4-12生产性生物资产'!$E$15</definedName>
    <definedName name="sheet71_32" localSheetId="70">'4-12生产性生物资产'!$K$15</definedName>
    <definedName name="sheet71_33" localSheetId="70">'4-12生产性生物资产'!$J$15</definedName>
    <definedName name="sheet71_34" localSheetId="70">'4-12生产性生物资产'!$E$16</definedName>
    <definedName name="sheet71_35" localSheetId="70">'4-12生产性生物资产'!$K$16</definedName>
    <definedName name="sheet71_36" localSheetId="70">'4-12生产性生物资产'!$J$16</definedName>
    <definedName name="sheet71_37" localSheetId="70">'4-12生产性生物资产'!$E$17</definedName>
    <definedName name="sheet71_38" localSheetId="70">'4-12生产性生物资产'!$K$17</definedName>
    <definedName name="sheet71_39" localSheetId="70">'4-12生产性生物资产'!$J$17</definedName>
    <definedName name="sheet71_4" localSheetId="70">'4-12生产性生物资产'!$A$5</definedName>
    <definedName name="sheet71_40" localSheetId="70">'4-12生产性生物资产'!$E$18</definedName>
    <definedName name="sheet71_41" localSheetId="70">'4-12生产性生物资产'!$K$18</definedName>
    <definedName name="sheet71_42" localSheetId="70">'4-12生产性生物资产'!$J$18</definedName>
    <definedName name="sheet71_43" localSheetId="70">'4-12生产性生物资产'!$E$19</definedName>
    <definedName name="sheet71_44" localSheetId="70">'4-12生产性生物资产'!$K$19</definedName>
    <definedName name="sheet71_45" localSheetId="70">'4-12生产性生物资产'!$J$19</definedName>
    <definedName name="sheet71_46" localSheetId="70">'4-12生产性生物资产'!$E$20</definedName>
    <definedName name="sheet71_47" localSheetId="70">'4-12生产性生物资产'!$K$20</definedName>
    <definedName name="sheet71_48" localSheetId="70">'4-12生产性生物资产'!$J$20</definedName>
    <definedName name="sheet71_49" localSheetId="70">'4-12生产性生物资产'!$E$21</definedName>
    <definedName name="sheet71_5" localSheetId="70">'4-12生产性生物资产'!$E$7</definedName>
    <definedName name="sheet71_50" localSheetId="70">'4-12生产性生物资产'!$K$21</definedName>
    <definedName name="sheet71_51" localSheetId="70">'4-12生产性生物资产'!$J$21</definedName>
    <definedName name="sheet71_52" localSheetId="70">'4-12生产性生物资产'!$E$22</definedName>
    <definedName name="sheet71_53" localSheetId="70">'4-12生产性生物资产'!$K$22</definedName>
    <definedName name="sheet71_54" localSheetId="70">'4-12生产性生物资产'!$J$22</definedName>
    <definedName name="sheet71_55" localSheetId="70">'4-12生产性生物资产'!$E$23</definedName>
    <definedName name="sheet71_56" localSheetId="70">'4-12生产性生物资产'!$K$23</definedName>
    <definedName name="sheet71_57" localSheetId="70">'4-12生产性生物资产'!$J$23</definedName>
    <definedName name="sheet71_58" localSheetId="70">'4-12生产性生物资产'!$L$23</definedName>
    <definedName name="sheet71_59" localSheetId="70">'4-12生产性生物资产'!$M$23</definedName>
    <definedName name="sheet71_6" localSheetId="70">'4-12生产性生物资产'!$K$7</definedName>
    <definedName name="sheet71_60" localSheetId="70">'4-12生产性生物资产'!$G$7</definedName>
    <definedName name="sheet71_61" localSheetId="70">'4-12生产性生物资产'!$G$23</definedName>
    <definedName name="sheet71_62" localSheetId="70">'4-12生产性生物资产'!$G$24</definedName>
    <definedName name="sheet71_63" localSheetId="70">'4-12生产性生物资产'!$H$7</definedName>
    <definedName name="sheet71_64" localSheetId="70">'4-12生产性生物资产'!$H$23</definedName>
    <definedName name="sheet71_65" localSheetId="70">'4-12生产性生物资产'!$H$24</definedName>
    <definedName name="sheet71_66" localSheetId="70">'4-12生产性生物资产'!$I$7</definedName>
    <definedName name="sheet71_67" localSheetId="70">'4-12生产性生物资产'!$I$23</definedName>
    <definedName name="sheet71_68" localSheetId="70">'4-12生产性生物资产'!$I$24</definedName>
    <definedName name="sheet71_69" localSheetId="70">'4-12生产性生物资产'!$K$24</definedName>
    <definedName name="sheet71_7" localSheetId="70">'4-12生产性生物资产'!$J$7</definedName>
    <definedName name="sheet71_70" localSheetId="70">'4-12生产性生物资产'!$M$24</definedName>
    <definedName name="sheet71_71" localSheetId="70">'4-12生产性生物资产'!$H$25</definedName>
    <definedName name="sheet71_72" localSheetId="70">'4-12生产性生物资产'!$G$25</definedName>
    <definedName name="sheet71_73" localSheetId="70">'4-12生产性生物资产'!$G$26</definedName>
    <definedName name="sheet71_74" localSheetId="70">'4-12生产性生物资产'!$K$26</definedName>
    <definedName name="sheet71_75" localSheetId="70">'4-12生产性生物资产'!$A$27</definedName>
    <definedName name="sheet71_76" localSheetId="70">'4-12生产性生物资产'!$M$27</definedName>
    <definedName name="sheet71_77" localSheetId="70">'4-12生产性生物资产'!$A$28</definedName>
    <definedName name="sheet71_78" localSheetId="70">'4-12生产性生物资产'!$N$7</definedName>
    <definedName name="sheet71_79" localSheetId="70">'4-12生产性生物资产'!$N$26</definedName>
    <definedName name="sheet71_8" localSheetId="70">'4-12生产性生物资产'!$L$7</definedName>
    <definedName name="sheet71_80" localSheetId="70">'4-12生产性生物资产'!$L$26</definedName>
    <definedName name="sheet71_81" localSheetId="70">'4-12生产性生物资产'!$J$26</definedName>
    <definedName name="sheet71_82" localSheetId="70">'4-12生产性生物资产'!$I$26</definedName>
    <definedName name="sheet71_83" localSheetId="70">'4-12生产性生物资产'!$E$26</definedName>
    <definedName name="sheet71_9" localSheetId="70">'4-12生产性生物资产'!$M$7</definedName>
    <definedName name="sheet72_1" localSheetId="71">'4-13油气资产'!$J$26</definedName>
    <definedName name="sheet72_10" localSheetId="71">'4-13油气资产'!$N$23</definedName>
    <definedName name="sheet72_11" localSheetId="71">'4-13油气资产'!$I$7</definedName>
    <definedName name="sheet72_12" localSheetId="71">'4-13油气资产'!$I$23</definedName>
    <definedName name="sheet72_13" localSheetId="71">'4-13油气资产'!$I$24</definedName>
    <definedName name="sheet72_14" localSheetId="71">'4-13油气资产'!$J$7</definedName>
    <definedName name="sheet72_15" localSheetId="71">'4-13油气资产'!$J$23</definedName>
    <definedName name="sheet72_16" localSheetId="71">'4-13油气资产'!$J$24</definedName>
    <definedName name="sheet72_17" localSheetId="71">'4-13油气资产'!$K$7</definedName>
    <definedName name="sheet72_18" localSheetId="71">'4-13油气资产'!$K$23</definedName>
    <definedName name="sheet72_19" localSheetId="71">'4-13油气资产'!$K$24</definedName>
    <definedName name="sheet72_2" localSheetId="71">'4-13油气资产'!$N$26</definedName>
    <definedName name="sheet72_20" localSheetId="71">'4-13油气资产'!$L$24</definedName>
    <definedName name="sheet72_21" localSheetId="71">'4-13油气资产'!$N$24</definedName>
    <definedName name="sheet72_22" localSheetId="71">'4-13油气资产'!$J$25</definedName>
    <definedName name="sheet72_23" localSheetId="71">'4-13油气资产'!$F$7</definedName>
    <definedName name="sheet72_24" localSheetId="71">'4-13油气资产'!$F$23</definedName>
    <definedName name="sheet72_25" localSheetId="71">'4-13油气资产'!$F$26</definedName>
    <definedName name="sheet72_26" localSheetId="71">'4-13油气资产'!$I$25</definedName>
    <definedName name="sheet72_27" localSheetId="71">'4-13油气资产'!$I$26</definedName>
    <definedName name="sheet72_28" localSheetId="71">'4-13油气资产'!$L$26</definedName>
    <definedName name="sheet72_29" localSheetId="71">'4-13油气资产'!$A$27</definedName>
    <definedName name="sheet72_3" localSheetId="71">'4-13油气资产'!$A$3</definedName>
    <definedName name="sheet72_30" localSheetId="71">'4-13油气资产'!$N$27</definedName>
    <definedName name="sheet72_31" localSheetId="71">'4-13油气资产'!$A$28</definedName>
    <definedName name="sheet72_32" localSheetId="71">'4-13油气资产'!$K$26</definedName>
    <definedName name="sheet72_33" localSheetId="71">'4-13油气资产'!$M$26</definedName>
    <definedName name="sheet72_34" localSheetId="71">'4-13油气资产'!$O$7</definedName>
    <definedName name="sheet72_35" localSheetId="71">'4-13油气资产'!$O$26</definedName>
    <definedName name="sheet72_4" localSheetId="71">'4-13油气资产'!$A$5</definedName>
    <definedName name="sheet72_5" localSheetId="71">'4-13油气资产'!$L$7</definedName>
    <definedName name="sheet72_6" localSheetId="71">'4-13油气资产'!$M$7</definedName>
    <definedName name="sheet72_7" localSheetId="71">'4-13油气资产'!$N$7</definedName>
    <definedName name="sheet72_8" localSheetId="71">'4-13油气资产'!$L$23</definedName>
    <definedName name="sheet72_9" localSheetId="71">'4-13油气资产'!$M$23</definedName>
    <definedName name="sheet73_1" localSheetId="72">'4-14使用权资产'!$J$26</definedName>
    <definedName name="sheet73_10" localSheetId="72">'4-14使用权资产'!$K$24</definedName>
    <definedName name="sheet73_11" localSheetId="72">'4-14使用权资产'!$L$7</definedName>
    <definedName name="sheet73_12" localSheetId="72">'4-14使用权资产'!$L$23</definedName>
    <definedName name="sheet73_13" localSheetId="72">'4-14使用权资产'!$L$24</definedName>
    <definedName name="sheet73_14" localSheetId="72">'4-14使用权资产'!$J$25</definedName>
    <definedName name="sheet73_15" localSheetId="72">'4-14使用权资产'!$A$27</definedName>
    <definedName name="sheet73_16" localSheetId="72">'4-14使用权资产'!$L$27</definedName>
    <definedName name="sheet73_17" localSheetId="72">'4-14使用权资产'!$A$28</definedName>
    <definedName name="sheet73_18" localSheetId="72">'4-14使用权资产'!$M$7</definedName>
    <definedName name="sheet73_19" localSheetId="72">'4-14使用权资产'!$M$26</definedName>
    <definedName name="sheet73_2" localSheetId="72">'4-14使用权资产'!$L$26</definedName>
    <definedName name="sheet73_20" localSheetId="72">'4-14使用权资产'!$K$26</definedName>
    <definedName name="sheet73_21" localSheetId="72">'4-14使用权资产'!$I$7</definedName>
    <definedName name="sheet73_22" localSheetId="72">'4-14使用权资产'!$I$26</definedName>
    <definedName name="sheet73_23" localSheetId="72">'4-14使用权资产'!$F$7</definedName>
    <definedName name="sheet73_24" localSheetId="72">'4-14使用权资产'!$F$26</definedName>
    <definedName name="sheet73_3" localSheetId="72">'4-14使用权资产'!$A$3</definedName>
    <definedName name="sheet73_4" localSheetId="72">'4-14使用权资产'!$A$5</definedName>
    <definedName name="sheet73_5" localSheetId="72">'4-14使用权资产'!$J$7</definedName>
    <definedName name="sheet73_6" localSheetId="72">'4-14使用权资产'!$J$23</definedName>
    <definedName name="sheet73_7" localSheetId="72">'4-14使用权资产'!$J$24</definedName>
    <definedName name="sheet73_8" localSheetId="72">'4-14使用权资产'!$K$7</definedName>
    <definedName name="sheet73_9" localSheetId="72">'4-14使用权资产'!$K$23</definedName>
    <definedName name="sheet74_1" localSheetId="73">'4-15无形资产汇总'!$C$27</definedName>
    <definedName name="sheet74_10" localSheetId="73">'4-15无形资产汇总'!$C$8</definedName>
    <definedName name="sheet74_11" localSheetId="73">'4-15无形资产汇总'!$D$8</definedName>
    <definedName name="sheet74_12" localSheetId="73">'4-15无形资产汇总'!$E$8</definedName>
    <definedName name="sheet74_13" localSheetId="73">'4-15无形资产汇总'!$F$8</definedName>
    <definedName name="sheet74_14" localSheetId="73">'4-15无形资产汇总'!$G$8</definedName>
    <definedName name="sheet74_15" localSheetId="73">'4-15无形资产汇总'!$C$9</definedName>
    <definedName name="sheet74_16" localSheetId="73">'4-15无形资产汇总'!$D$9</definedName>
    <definedName name="sheet74_17" localSheetId="73">'4-15无形资产汇总'!$E$9</definedName>
    <definedName name="sheet74_18" localSheetId="73">'4-15无形资产汇总'!$F$9</definedName>
    <definedName name="sheet74_19" localSheetId="73">'4-15无形资产汇总'!$G$9</definedName>
    <definedName name="sheet74_2" localSheetId="73">'4-15无形资产汇总'!$E$27</definedName>
    <definedName name="sheet74_20" localSheetId="73">'4-15无形资产汇总'!$C$23</definedName>
    <definedName name="sheet74_21" localSheetId="73">'4-15无形资产汇总'!$C$24</definedName>
    <definedName name="sheet74_22" localSheetId="73">'4-15无形资产汇总'!$D$23</definedName>
    <definedName name="sheet74_23" localSheetId="73">'4-15无形资产汇总'!$D$24</definedName>
    <definedName name="sheet74_24" localSheetId="73">'4-15无形资产汇总'!$E$23</definedName>
    <definedName name="sheet74_25" localSheetId="73">'4-15无形资产汇总'!$E$24</definedName>
    <definedName name="sheet74_26" localSheetId="73">'4-15无形资产汇总'!$F$23</definedName>
    <definedName name="sheet74_27" localSheetId="73">'4-15无形资产汇总'!$F$24</definedName>
    <definedName name="sheet74_28" localSheetId="73">'4-15无形资产汇总'!$G$24</definedName>
    <definedName name="sheet74_29" localSheetId="73">'4-15无形资产汇总'!$C$25</definedName>
    <definedName name="sheet74_3" localSheetId="73">'4-15无形资产汇总'!$C$7</definedName>
    <definedName name="sheet74_30" localSheetId="73">'4-15无形资产汇总'!$E$25</definedName>
    <definedName name="sheet74_31" localSheetId="73">'4-15无形资产汇总'!$C$26</definedName>
    <definedName name="sheet74_32" localSheetId="73">'4-15无形资产汇总'!$E$26</definedName>
    <definedName name="sheet74_33" localSheetId="73">'4-15无形资产汇总'!$F$27</definedName>
    <definedName name="sheet74_34" localSheetId="73">'4-15无形资产汇总'!$G$27</definedName>
    <definedName name="sheet74_35" localSheetId="73">'4-15无形资产汇总'!$E$28</definedName>
    <definedName name="sheet74_4" localSheetId="73">'4-15无形资产汇总'!$E$7</definedName>
    <definedName name="sheet74_5" localSheetId="73">'4-15无形资产汇总'!$A$3</definedName>
    <definedName name="sheet74_6" localSheetId="73">'4-15无形资产汇总'!$A$5</definedName>
    <definedName name="sheet74_7" localSheetId="73">'4-15无形资产汇总'!$D$7</definedName>
    <definedName name="sheet74_8" localSheetId="73">'4-15无形资产汇总'!$F$7</definedName>
    <definedName name="sheet74_9" localSheetId="73">'4-15无形资产汇总'!$G$7</definedName>
    <definedName name="sheet75_1" localSheetId="74">'4-15-1无形-土地'!$N$30</definedName>
    <definedName name="sheet75_10" localSheetId="74">'4-15-1无形-土地'!$N$7</definedName>
    <definedName name="sheet75_11" localSheetId="74">'4-15-1无形-土地'!$N$29</definedName>
    <definedName name="sheet75_12" localSheetId="74">'4-15-1无形-土地'!$O$7</definedName>
    <definedName name="sheet75_13" localSheetId="74">'4-15-1无形-土地'!$O$29</definedName>
    <definedName name="sheet75_14" localSheetId="74">'4-15-1无形-土地'!$S$7</definedName>
    <definedName name="sheet75_15" localSheetId="74">'4-15-1无形-土地'!$S$29</definedName>
    <definedName name="sheet75_16" localSheetId="74">'4-15-1无形-土地'!$S$30</definedName>
    <definedName name="sheet75_17" localSheetId="74">'4-15-1无形-土地'!$N$31</definedName>
    <definedName name="sheet75_18" localSheetId="74">'4-15-1无形-土地'!$A$33</definedName>
    <definedName name="sheet75_19" localSheetId="74">'4-15-1无形-土地'!$S$33</definedName>
    <definedName name="sheet75_2" localSheetId="74">'4-15-1无形-土地'!$O$30</definedName>
    <definedName name="sheet75_20" localSheetId="74">'4-15-1无形-土地'!$A$34</definedName>
    <definedName name="sheet75_21" localSheetId="74">'4-15-1无形-土地'!$T$7</definedName>
    <definedName name="sheet75_22" localSheetId="74">'4-15-1无形-土地'!$T$32</definedName>
    <definedName name="sheet75_23" localSheetId="74">'4-15-1无形-土地'!$R$7</definedName>
    <definedName name="sheet75_24" localSheetId="74">'4-15-1无形-土地'!$R$32</definedName>
    <definedName name="sheet75_25" localSheetId="74">'4-15-1无形-土地'!$O$32</definedName>
    <definedName name="sheet75_26" localSheetId="74">'4-15-1无形-土地'!$M$32</definedName>
    <definedName name="sheet75_27" localSheetId="74">'4-15-1无形-土地'!$L$7</definedName>
    <definedName name="sheet75_28" localSheetId="74">'4-15-1无形-土地'!$L$32</definedName>
    <definedName name="sheet75_29" localSheetId="74">'4-15-1无形-土地'!$J$7</definedName>
    <definedName name="sheet75_3" localSheetId="74">'4-15-1无形-土地'!$S$32</definedName>
    <definedName name="sheet75_30" localSheetId="74">'4-15-1无形-土地'!$J$32</definedName>
    <definedName name="sheet75_4" localSheetId="74">'4-15-1无形-土地'!$N$32</definedName>
    <definedName name="sheet75_5" localSheetId="74">'4-15-1无形-土地'!$A$3</definedName>
    <definedName name="sheet75_6" localSheetId="74">'4-15-1无形-土地'!$A$5</definedName>
    <definedName name="sheet75_7" localSheetId="74">'4-15-1无形-土地'!$M$7</definedName>
    <definedName name="sheet75_8" localSheetId="74">'4-15-1无形-土地'!$M$29</definedName>
    <definedName name="sheet75_9" localSheetId="74">'4-15-1无形-土地'!$M$30</definedName>
    <definedName name="sheet76_1" localSheetId="75">'4-15-2无形-矿业权'!$K$28</definedName>
    <definedName name="sheet76_10" localSheetId="75">'4-15-2无形-矿业权'!$P$7</definedName>
    <definedName name="sheet76_11" localSheetId="75">'4-15-2无形-矿业权'!$L$27</definedName>
    <definedName name="sheet76_12" localSheetId="75">'4-15-2无形-矿业权'!$K$27</definedName>
    <definedName name="sheet76_13" localSheetId="75">'4-15-2无形-矿业权'!$O$27</definedName>
    <definedName name="sheet76_14" localSheetId="75">'4-15-2无形-矿业权'!$P$27</definedName>
    <definedName name="sheet76_15" localSheetId="75">'4-15-2无形-矿业权'!$J$7</definedName>
    <definedName name="sheet76_16" localSheetId="75">'4-15-2无形-矿业权'!$J$27</definedName>
    <definedName name="sheet76_17" localSheetId="75">'4-15-2无形-矿业权'!$J$28</definedName>
    <definedName name="sheet76_18" localSheetId="75">'4-15-2无形-矿业权'!$O$28</definedName>
    <definedName name="sheet76_19" localSheetId="75">'4-15-2无形-矿业权'!$P$28</definedName>
    <definedName name="sheet76_2" localSheetId="75">'4-15-2无形-矿业权'!$L$28</definedName>
    <definedName name="sheet76_20" localSheetId="75">'4-15-2无形-矿业权'!$K$29</definedName>
    <definedName name="sheet76_21" localSheetId="75">'4-15-2无形-矿业权'!$L$30</definedName>
    <definedName name="sheet76_22" localSheetId="75">'4-15-2无形-矿业权'!$P$30</definedName>
    <definedName name="sheet76_23" localSheetId="75">'4-15-2无形-矿业权'!$A$31</definedName>
    <definedName name="sheet76_24" localSheetId="75">'4-15-2无形-矿业权'!$P$31</definedName>
    <definedName name="sheet76_25" localSheetId="75">'4-15-2无形-矿业权'!$A$32</definedName>
    <definedName name="sheet76_26" localSheetId="75">'4-15-2无形-矿业权'!$J$30</definedName>
    <definedName name="sheet76_27" localSheetId="75">'4-15-2无形-矿业权'!$Q$7</definedName>
    <definedName name="sheet76_28" localSheetId="75">'4-15-2无形-矿业权'!$Q$30</definedName>
    <definedName name="sheet76_3" localSheetId="75">'4-15-2无形-矿业权'!$O$30</definedName>
    <definedName name="sheet76_4" localSheetId="75">'4-15-2无形-矿业权'!$K$30</definedName>
    <definedName name="sheet76_5" localSheetId="75">'4-15-2无形-矿业权'!$A$3</definedName>
    <definedName name="sheet76_6" localSheetId="75">'4-15-2无形-矿业权'!$A$5</definedName>
    <definedName name="sheet76_7" localSheetId="75">'4-15-2无形-矿业权'!$L$7</definedName>
    <definedName name="sheet76_8" localSheetId="75">'4-15-2无形-矿业权'!$K$7</definedName>
    <definedName name="sheet76_9" localSheetId="75">'4-15-2无形-矿业权'!$O$7</definedName>
    <definedName name="sheet77_1" localSheetId="76">'4-15-3无形-其他'!$H$25</definedName>
    <definedName name="sheet77_10" localSheetId="76">'4-15-3无形-其他'!$H$7</definedName>
    <definedName name="sheet77_11" localSheetId="76">'4-15-3无形-其他'!$H$24</definedName>
    <definedName name="sheet77_12" localSheetId="76">'4-15-3无形-其他'!$I$7</definedName>
    <definedName name="sheet77_13" localSheetId="76">'4-15-3无形-其他'!$I$24</definedName>
    <definedName name="sheet77_14" localSheetId="76">'4-15-3无形-其他'!$L$7</definedName>
    <definedName name="sheet77_15" localSheetId="76">'4-15-3无形-其他'!$L$24</definedName>
    <definedName name="sheet77_16" localSheetId="76">'4-15-3无形-其他'!$L$25</definedName>
    <definedName name="sheet77_17" localSheetId="76">'4-15-3无形-其他'!$H$26</definedName>
    <definedName name="sheet77_18" localSheetId="76">'4-15-3无形-其他'!$A$28</definedName>
    <definedName name="sheet77_19" localSheetId="76">'4-15-3无形-其他'!$M$28</definedName>
    <definedName name="sheet77_2" localSheetId="76">'4-15-3无形-其他'!$I$25</definedName>
    <definedName name="sheet77_20" localSheetId="76">'4-15-3无形-其他'!$A$29</definedName>
    <definedName name="sheet77_21" localSheetId="76">'4-15-3无形-其他'!$N$7</definedName>
    <definedName name="sheet77_22" localSheetId="76">'4-15-3无形-其他'!$N$27</definedName>
    <definedName name="sheet77_23" localSheetId="76">'4-15-3无形-其他'!$M$7</definedName>
    <definedName name="sheet77_24" localSheetId="76">'4-15-3无形-其他'!$M$27</definedName>
    <definedName name="sheet77_25" localSheetId="76">'4-15-3无形-其他'!$I$27</definedName>
    <definedName name="sheet77_26" localSheetId="76">'4-15-3无形-其他'!$G$27</definedName>
    <definedName name="sheet77_27" localSheetId="76">'4-15-3无形-其他'!$F$7</definedName>
    <definedName name="sheet77_28" localSheetId="76">'4-15-3无形-其他'!$F$27</definedName>
    <definedName name="sheet77_29" localSheetId="76">'4-15-3无形-其他'!$E$7</definedName>
    <definedName name="sheet77_3" localSheetId="76">'4-15-3无形-其他'!$L$27</definedName>
    <definedName name="sheet77_30" localSheetId="76">'4-15-3无形-其他'!$E$27</definedName>
    <definedName name="sheet77_4" localSheetId="76">'4-15-3无形-其他'!$H$27</definedName>
    <definedName name="sheet77_5" localSheetId="76">'4-15-3无形-其他'!$A$3</definedName>
    <definedName name="sheet77_6" localSheetId="76">'4-15-3无形-其他'!$A$5</definedName>
    <definedName name="sheet77_7" localSheetId="76">'4-15-3无形-其他'!$G$7</definedName>
    <definedName name="sheet77_8" localSheetId="76">'4-15-3无形-其他'!$G$24</definedName>
    <definedName name="sheet77_9" localSheetId="76">'4-15-3无形-其他'!$G$25</definedName>
    <definedName name="sheet78_1" localSheetId="77">'4-16开发支出'!$G$27</definedName>
    <definedName name="sheet78_10" localSheetId="77">'4-16开发支出'!$I$28</definedName>
    <definedName name="sheet78_11" localSheetId="77">'4-16开发支出'!$A$29</definedName>
    <definedName name="sheet78_12" localSheetId="77">'4-16开发支出'!$I$7</definedName>
    <definedName name="sheet78_13" localSheetId="77">'4-16开发支出'!$I$27</definedName>
    <definedName name="sheet78_14" localSheetId="77">'4-16开发支出'!$J$7</definedName>
    <definedName name="sheet78_15" localSheetId="77">'4-16开发支出'!$J$27</definedName>
    <definedName name="sheet78_2" localSheetId="77">'4-16开发支出'!$H$27</definedName>
    <definedName name="sheet78_3" localSheetId="77">'4-16开发支出'!$A$3</definedName>
    <definedName name="sheet78_4" localSheetId="77">'4-16开发支出'!$A$5</definedName>
    <definedName name="sheet78_5" localSheetId="77">'4-16开发支出'!$G$7</definedName>
    <definedName name="sheet78_6" localSheetId="77">'4-16开发支出'!$G$26</definedName>
    <definedName name="sheet78_7" localSheetId="77">'4-16开发支出'!$H$7</definedName>
    <definedName name="sheet78_8" localSheetId="77">'4-16开发支出'!$H$26</definedName>
    <definedName name="sheet78_9" localSheetId="77">'4-16开发支出'!$A$28</definedName>
    <definedName name="sheet79_1" localSheetId="78">'4-17商誉'!$D$27</definedName>
    <definedName name="sheet79_10" localSheetId="78">'4-17商誉'!$E$25</definedName>
    <definedName name="sheet79_11" localSheetId="78">'4-17商誉'!$D$26</definedName>
    <definedName name="sheet79_12" localSheetId="78">'4-17商誉'!$A$28</definedName>
    <definedName name="sheet79_13" localSheetId="78">'4-17商誉'!$F$28</definedName>
    <definedName name="sheet79_14" localSheetId="78">'4-17商誉'!$A$29</definedName>
    <definedName name="sheet79_15" localSheetId="78">'4-17商誉'!$G$7</definedName>
    <definedName name="sheet79_16" localSheetId="78">'4-17商誉'!$G$27</definedName>
    <definedName name="sheet79_17" localSheetId="78">'4-17商誉'!$F$7</definedName>
    <definedName name="sheet79_18" localSheetId="78">'4-17商誉'!$F$27</definedName>
    <definedName name="sheet79_2" localSheetId="78">'4-17商誉'!$E$27</definedName>
    <definedName name="sheet79_3" localSheetId="78">'4-17商誉'!$A$3</definedName>
    <definedName name="sheet79_4" localSheetId="78">'4-17商誉'!$A$5</definedName>
    <definedName name="sheet79_5" localSheetId="78">'4-17商誉'!$D$7</definedName>
    <definedName name="sheet79_6" localSheetId="78">'4-17商誉'!$D$24</definedName>
    <definedName name="sheet79_7" localSheetId="78">'4-17商誉'!$D$25</definedName>
    <definedName name="sheet79_8" localSheetId="78">'4-17商誉'!$E$7</definedName>
    <definedName name="sheet79_9" localSheetId="78">'4-17商誉'!$E$24</definedName>
    <definedName name="sheet8_1" localSheetId="8">'表3-1货币汇总表'!$C$27</definedName>
    <definedName name="sheet8_10" localSheetId="8">'表3-1货币汇总表'!$D$8</definedName>
    <definedName name="sheet8_11" localSheetId="8">'表3-1货币汇总表'!$E$8</definedName>
    <definedName name="sheet8_12" localSheetId="8">'表3-1货币汇总表'!$F$8</definedName>
    <definedName name="sheet8_13" localSheetId="8">'表3-1货币汇总表'!$C$9</definedName>
    <definedName name="sheet8_14" localSheetId="8">'表3-1货币汇总表'!$D$9</definedName>
    <definedName name="sheet8_15" localSheetId="8">'表3-1货币汇总表'!$E$9</definedName>
    <definedName name="sheet8_16" localSheetId="8">'表3-1货币汇总表'!$F$9</definedName>
    <definedName name="sheet8_17" localSheetId="8">'表3-1货币汇总表'!$C$26</definedName>
    <definedName name="sheet8_18" localSheetId="8">'表3-1货币汇总表'!$D$26</definedName>
    <definedName name="sheet8_19" localSheetId="8">'表3-1货币汇总表'!$E$27</definedName>
    <definedName name="sheet8_2" localSheetId="8">'表3-1货币汇总表'!$D$27</definedName>
    <definedName name="sheet8_20" localSheetId="8">'表3-1货币汇总表'!$F$27</definedName>
    <definedName name="sheet8_21" localSheetId="8">'表3-1货币汇总表'!$E$28</definedName>
    <definedName name="sheet8_3" localSheetId="8">'表3-1货币汇总表'!$A$3</definedName>
    <definedName name="sheet8_4" localSheetId="8">'表3-1货币汇总表'!$A$5</definedName>
    <definedName name="sheet8_5" localSheetId="8">'表3-1货币汇总表'!$C$7</definedName>
    <definedName name="sheet8_6" localSheetId="8">'表3-1货币汇总表'!$D$7</definedName>
    <definedName name="sheet8_7" localSheetId="8">'表3-1货币汇总表'!$E$7</definedName>
    <definedName name="sheet8_8" localSheetId="8">'表3-1货币汇总表'!$F$7</definedName>
    <definedName name="sheet8_9" localSheetId="8">'表3-1货币汇总表'!$C$8</definedName>
    <definedName name="sheet80_1" localSheetId="79">'4-18长期待摊费用'!$G$27</definedName>
    <definedName name="sheet80_10" localSheetId="79">'4-18长期待摊费用'!$I$28</definedName>
    <definedName name="sheet80_100">'4-18长期待摊费用'!$D$7</definedName>
    <definedName name="sheet80_101">'4-18长期待摊费用'!$D$27</definedName>
    <definedName name="sheet80_11" localSheetId="79">'4-18长期待摊费用'!$A$29</definedName>
    <definedName name="sheet80_12" localSheetId="79">'4-18长期待摊费用'!$I$7</definedName>
    <definedName name="sheet80_13" localSheetId="79">'4-18长期待摊费用'!$I$27</definedName>
    <definedName name="sheet80_14" localSheetId="79">'4-18长期待摊费用'!$J$7</definedName>
    <definedName name="sheet80_15" localSheetId="79">'4-18长期待摊费用'!$J$27</definedName>
    <definedName name="sheet80_2" localSheetId="79">'4-18长期待摊费用'!$H$27</definedName>
    <definedName name="sheet80_3" localSheetId="79">'4-18长期待摊费用'!$A$3</definedName>
    <definedName name="sheet80_4" localSheetId="79">'4-18长期待摊费用'!$A$5</definedName>
    <definedName name="sheet80_5" localSheetId="79">'4-18长期待摊费用'!$G$7</definedName>
    <definedName name="sheet80_6" localSheetId="79">'4-18长期待摊费用'!$G$26</definedName>
    <definedName name="sheet80_7" localSheetId="79">'4-18长期待摊费用'!$H$7</definedName>
    <definedName name="sheet80_8" localSheetId="79">'4-18长期待摊费用'!$H$26</definedName>
    <definedName name="sheet80_9" localSheetId="79">'4-18长期待摊费用'!$A$28</definedName>
    <definedName name="sheet81_1" localSheetId="80">'4-19递延所得税资产'!$D$27</definedName>
    <definedName name="sheet81_10" localSheetId="80">'4-19递延所得税资产'!$E$28</definedName>
    <definedName name="sheet81_11" localSheetId="80">'4-19递延所得税资产'!$A$29</definedName>
    <definedName name="sheet81_12" localSheetId="80">'4-19递延所得税资产'!$G$7</definedName>
    <definedName name="sheet81_13" localSheetId="80">'4-19递延所得税资产'!$G$27</definedName>
    <definedName name="sheet81_14" localSheetId="80">'4-19递延所得税资产'!$F$7</definedName>
    <definedName name="sheet81_15" localSheetId="80">'4-19递延所得税资产'!$F$27</definedName>
    <definedName name="sheet81_2" localSheetId="80">'4-19递延所得税资产'!$E$27</definedName>
    <definedName name="sheet81_3" localSheetId="80">'4-19递延所得税资产'!$A$3</definedName>
    <definedName name="sheet81_4" localSheetId="80">'4-19递延所得税资产'!$A$5</definedName>
    <definedName name="sheet81_5" localSheetId="80">'4-19递延所得税资产'!$D$7</definedName>
    <definedName name="sheet81_6" localSheetId="80">'4-19递延所得税资产'!$D$26</definedName>
    <definedName name="sheet81_7" localSheetId="80">'4-19递延所得税资产'!$E$7</definedName>
    <definedName name="sheet81_8" localSheetId="80">'4-19递延所得税资产'!$E$26</definedName>
    <definedName name="sheet81_9" localSheetId="80">'4-19递延所得税资产'!$A$28</definedName>
    <definedName name="sheet82_1" localSheetId="81">'4-20其他非流动资产'!$D$27</definedName>
    <definedName name="sheet82_10" localSheetId="81">'4-20其他非流动资产'!$E$28</definedName>
    <definedName name="sheet82_11" localSheetId="81">'4-20其他非流动资产'!$A$29</definedName>
    <definedName name="sheet82_12" localSheetId="81">'4-20其他非流动资产'!$F$7</definedName>
    <definedName name="sheet82_13" localSheetId="81">'4-20其他非流动资产'!$F$27</definedName>
    <definedName name="sheet82_14" localSheetId="81">'4-20其他非流动资产'!$G$7</definedName>
    <definedName name="sheet82_15" localSheetId="81">'4-20其他非流动资产'!$G$27</definedName>
    <definedName name="sheet82_2" localSheetId="81">'4-20其他非流动资产'!$E$27</definedName>
    <definedName name="sheet82_3" localSheetId="81">'4-20其他非流动资产'!$A$3</definedName>
    <definedName name="sheet82_4" localSheetId="81">'4-20其他非流动资产'!$A$5</definedName>
    <definedName name="sheet82_5" localSheetId="81">'4-20其他非流动资产'!$D$7</definedName>
    <definedName name="sheet82_6" localSheetId="81">'4-20其他非流动资产'!$D$26</definedName>
    <definedName name="sheet82_7" localSheetId="81">'4-20其他非流动资产'!$E$7</definedName>
    <definedName name="sheet82_8" localSheetId="81">'4-20其他非流动资产'!$E$26</definedName>
    <definedName name="sheet82_9" localSheetId="81">'4-20其他非流动资产'!$A$28</definedName>
    <definedName name="sheet83_1" localSheetId="82">'5-流动负债汇总'!$C$29</definedName>
    <definedName name="sheet83_10" localSheetId="82">'5-流动负债汇总'!$D$10</definedName>
    <definedName name="sheet83_11" localSheetId="82">'5-流动负债汇总'!$C$11</definedName>
    <definedName name="sheet83_12" localSheetId="82">'5-流动负债汇总'!$D$11</definedName>
    <definedName name="sheet83_13" localSheetId="82">'5-流动负债汇总'!$C$12</definedName>
    <definedName name="sheet83_14" localSheetId="82">'5-流动负债汇总'!$D$12</definedName>
    <definedName name="sheet83_15" localSheetId="82">'5-流动负债汇总'!$C$13</definedName>
    <definedName name="sheet83_16" localSheetId="82">'5-流动负债汇总'!$D$13</definedName>
    <definedName name="sheet83_17" localSheetId="82">'5-流动负债汇总'!$C$14</definedName>
    <definedName name="sheet83_18" localSheetId="82">'5-流动负债汇总'!$D$14</definedName>
    <definedName name="sheet83_19" localSheetId="82">'5-流动负债汇总'!$C$15</definedName>
    <definedName name="sheet83_2" localSheetId="82">'5-流动负债汇总'!$D$29</definedName>
    <definedName name="sheet83_20" localSheetId="82">'5-流动负债汇总'!$D$15</definedName>
    <definedName name="sheet83_21" localSheetId="82">'5-流动负债汇总'!$C$16</definedName>
    <definedName name="sheet83_22" localSheetId="82">'5-流动负债汇总'!$D$16</definedName>
    <definedName name="sheet83_23" localSheetId="82">'5-流动负债汇总'!$C$17</definedName>
    <definedName name="sheet83_24" localSheetId="82">'5-流动负债汇总'!$D$17</definedName>
    <definedName name="sheet83_25" localSheetId="82">'5-流动负债汇总'!$C$18</definedName>
    <definedName name="sheet83_26" localSheetId="82">'5-流动负债汇总'!$D$18</definedName>
    <definedName name="sheet83_27" localSheetId="82">'5-流动负债汇总'!$C$19</definedName>
    <definedName name="sheet83_28" localSheetId="82">'5-流动负债汇总'!$D$19</definedName>
    <definedName name="sheet83_29" localSheetId="82">'5-流动负债汇总'!$A$3</definedName>
    <definedName name="sheet83_3" localSheetId="82">'5-流动负债汇总'!$C$7</definedName>
    <definedName name="sheet83_30" localSheetId="82">'5-流动负债汇总'!$A$5</definedName>
    <definedName name="sheet83_31" localSheetId="82">'5-流动负债汇总'!$E$7</definedName>
    <definedName name="sheet83_32" localSheetId="82">'5-流动负债汇总'!$F$7</definedName>
    <definedName name="sheet83_33" localSheetId="82">'5-流动负债汇总'!$E$8</definedName>
    <definedName name="sheet83_34" localSheetId="82">'5-流动负债汇总'!$F$8</definedName>
    <definedName name="sheet83_35" localSheetId="82">'5-流动负债汇总'!$E$9</definedName>
    <definedName name="sheet83_36" localSheetId="82">'5-流动负债汇总'!$F$9</definedName>
    <definedName name="sheet83_37" localSheetId="82">'5-流动负债汇总'!$E$10</definedName>
    <definedName name="sheet83_38" localSheetId="82">'5-流动负债汇总'!$F$10</definedName>
    <definedName name="sheet83_39" localSheetId="82">'5-流动负债汇总'!$E$11</definedName>
    <definedName name="sheet83_4" localSheetId="82">'5-流动负债汇总'!$D$7</definedName>
    <definedName name="sheet83_40" localSheetId="82">'5-流动负债汇总'!$F$11</definedName>
    <definedName name="sheet83_41" localSheetId="82">'5-流动负债汇总'!$E$12</definedName>
    <definedName name="sheet83_42" localSheetId="82">'5-流动负债汇总'!$F$12</definedName>
    <definedName name="sheet83_43" localSheetId="82">'5-流动负债汇总'!$E$13</definedName>
    <definedName name="sheet83_44" localSheetId="82">'5-流动负债汇总'!$F$13</definedName>
    <definedName name="sheet83_45" localSheetId="82">'5-流动负债汇总'!$E$14</definedName>
    <definedName name="sheet83_46" localSheetId="82">'5-流动负债汇总'!$F$14</definedName>
    <definedName name="sheet83_47" localSheetId="82">'5-流动负债汇总'!$E$15</definedName>
    <definedName name="sheet83_48" localSheetId="82">'5-流动负债汇总'!$F$15</definedName>
    <definedName name="sheet83_49" localSheetId="82">'5-流动负债汇总'!$E$16</definedName>
    <definedName name="sheet83_5" localSheetId="82">'5-流动负债汇总'!$C$8</definedName>
    <definedName name="sheet83_50" localSheetId="82">'5-流动负债汇总'!$F$16</definedName>
    <definedName name="sheet83_51" localSheetId="82">'5-流动负债汇总'!$E$17</definedName>
    <definedName name="sheet83_52" localSheetId="82">'5-流动负债汇总'!$F$17</definedName>
    <definedName name="sheet83_53" localSheetId="82">'5-流动负债汇总'!$E$18</definedName>
    <definedName name="sheet83_54" localSheetId="82">'5-流动负债汇总'!$F$18</definedName>
    <definedName name="sheet83_55" localSheetId="82">'5-流动负债汇总'!$E$19</definedName>
    <definedName name="sheet83_56" localSheetId="82">'5-流动负债汇总'!$F$19</definedName>
    <definedName name="sheet83_57" localSheetId="82">'5-流动负债汇总'!$C$20</definedName>
    <definedName name="sheet83_58" localSheetId="82">'5-流动负债汇总'!$E$20</definedName>
    <definedName name="sheet83_6" localSheetId="82">'5-流动负债汇总'!$D$8</definedName>
    <definedName name="sheet83_60" localSheetId="82">'5-流动负债汇总'!$C$28</definedName>
    <definedName name="sheet83_61" localSheetId="82">'5-流动负债汇总'!$D$28</definedName>
    <definedName name="sheet83_62" localSheetId="82">'5-流动负债汇总'!$E$29</definedName>
    <definedName name="sheet83_63" localSheetId="82">'5-流动负债汇总'!$F$29</definedName>
    <definedName name="sheet83_64" localSheetId="82">'5-流动负债汇总'!$D$30</definedName>
    <definedName name="sheet83_7" localSheetId="82">'5-流动负债汇总'!$C$9</definedName>
    <definedName name="sheet83_8" localSheetId="82">'5-流动负债汇总'!$D$9</definedName>
    <definedName name="sheet83_9" localSheetId="82">'5-流动负债汇总'!$C$10</definedName>
    <definedName name="sheet84_1" localSheetId="83">'5-1短期借款'!$H$27</definedName>
    <definedName name="sheet84_10" localSheetId="83">'5-1短期借款'!$N$28</definedName>
    <definedName name="sheet84_11" localSheetId="83">'5-1短期借款'!$A$29</definedName>
    <definedName name="sheet84_12" localSheetId="83">'5-1短期借款'!$E$7</definedName>
    <definedName name="sheet84_13" localSheetId="83">'5-1短期借款'!$E$27</definedName>
    <definedName name="sheet84_14" localSheetId="83">'5-1短期借款'!$G$7</definedName>
    <definedName name="sheet84_15" localSheetId="83">'5-1短期借款'!$G$27</definedName>
    <definedName name="sheet84_16" localSheetId="83">'5-1短期借款'!$I$7</definedName>
    <definedName name="sheet84_17" localSheetId="83">'5-1短期借款'!$I$27</definedName>
    <definedName name="sheet84_2" localSheetId="83">'5-1短期借款'!$N$27</definedName>
    <definedName name="sheet84_3" localSheetId="83">'5-1短期借款'!$A$3</definedName>
    <definedName name="sheet84_4" localSheetId="83">'5-1短期借款'!$A$5</definedName>
    <definedName name="sheet84_5" localSheetId="83">'5-1短期借款'!$H$7</definedName>
    <definedName name="sheet84_6" localSheetId="83">'5-1短期借款'!$N$7</definedName>
    <definedName name="sheet84_7" localSheetId="83">'5-1短期借款'!$H$26</definedName>
    <definedName name="sheet84_8" localSheetId="83">'5-1短期借款'!$N$26</definedName>
    <definedName name="sheet84_9" localSheetId="83">'5-1短期借款'!$A$28</definedName>
    <definedName name="sheet85_1" localSheetId="84">'5-2交易性金融负债'!$F$27</definedName>
    <definedName name="sheet85_10" localSheetId="84">'5-2交易性金融负债'!$G$28</definedName>
    <definedName name="sheet85_11" localSheetId="84">'5-2交易性金融负债'!$A$29</definedName>
    <definedName name="sheet85_2" localSheetId="84">'5-2交易性金融负债'!$G$27</definedName>
    <definedName name="sheet85_3" localSheetId="84">'5-2交易性金融负债'!$A$3</definedName>
    <definedName name="sheet85_4" localSheetId="84">'5-2交易性金融负债'!$A$5</definedName>
    <definedName name="sheet85_5" localSheetId="84">'5-2交易性金融负债'!$F$7</definedName>
    <definedName name="sheet85_6" localSheetId="84">'5-2交易性金融负债'!$G$7</definedName>
    <definedName name="sheet85_7" localSheetId="84">'5-2交易性金融负债'!$F$26</definedName>
    <definedName name="sheet85_8" localSheetId="84">'5-2交易性金融负债'!$G$26</definedName>
    <definedName name="sheet85_9" localSheetId="84">'5-2交易性金融负债'!$A$28</definedName>
    <definedName name="sheet86_1" localSheetId="85">'5-3衍生金融负债'!$N$27</definedName>
    <definedName name="sheet86_10" localSheetId="85">'5-3衍生金融负债'!$O$28</definedName>
    <definedName name="sheet86_11" localSheetId="85">'5-3衍生金融负债'!$A$29</definedName>
    <definedName name="sheet86_12" localSheetId="85">'5-3衍生金融负债'!$G$7</definedName>
    <definedName name="sheet86_13" localSheetId="85">'5-3衍生金融负债'!$G$27</definedName>
    <definedName name="sheet86_14" localSheetId="85">'5-3衍生金融负债'!$H$7</definedName>
    <definedName name="sheet86_15" localSheetId="85">'5-3衍生金融负债'!$H$27</definedName>
    <definedName name="sheet86_16" localSheetId="85">'5-3衍生金融负债'!$I$7</definedName>
    <definedName name="sheet86_17" localSheetId="85">'5-3衍生金融负债'!$I$27</definedName>
    <definedName name="sheet86_18" localSheetId="85">'5-3衍生金融负债'!$J$7</definedName>
    <definedName name="sheet86_19" localSheetId="85">'5-3衍生金融负债'!$J$27</definedName>
    <definedName name="sheet86_2" localSheetId="85">'5-3衍生金融负债'!$O$27</definedName>
    <definedName name="sheet86_20" localSheetId="85">'5-3衍生金融负债'!$M$7</definedName>
    <definedName name="sheet86_21" localSheetId="85">'5-3衍生金融负债'!$M$27</definedName>
    <definedName name="sheet86_3" localSheetId="85">'5-3衍生金融负债'!$A$3</definedName>
    <definedName name="sheet86_4" localSheetId="85">'5-3衍生金融负债'!$A$5</definedName>
    <definedName name="sheet86_5" localSheetId="85">'5-3衍生金融负债'!$N$7</definedName>
    <definedName name="sheet86_6" localSheetId="85">'5-3衍生金融负债'!$O$7</definedName>
    <definedName name="sheet86_7" localSheetId="85">'5-3衍生金融负债'!$N$26</definedName>
    <definedName name="sheet86_8" localSheetId="85">'5-3衍生金融负债'!$O$26</definedName>
    <definedName name="sheet86_9" localSheetId="85">'5-3衍生金融负债'!$A$28</definedName>
    <definedName name="sheet87_1" localSheetId="86">'5-4应付票据'!$F$27</definedName>
    <definedName name="sheet87_10" localSheetId="86">'5-4应付票据'!$G$28</definedName>
    <definedName name="sheet87_11" localSheetId="86">'5-4应付票据'!$A$29</definedName>
    <definedName name="sheet87_2" localSheetId="86">'5-4应付票据'!$G$27</definedName>
    <definedName name="sheet87_3" localSheetId="86">'5-4应付票据'!$A$3</definedName>
    <definedName name="sheet87_4" localSheetId="86">'5-4应付票据'!$A$5</definedName>
    <definedName name="sheet87_5" localSheetId="86">'5-4应付票据'!$F$7</definedName>
    <definedName name="sheet87_6" localSheetId="86">'5-4应付票据'!$G$7</definedName>
    <definedName name="sheet87_7" localSheetId="86">'5-4应付票据'!$F$26</definedName>
    <definedName name="sheet87_8" localSheetId="86">'5-4应付票据'!$G$26</definedName>
    <definedName name="sheet87_9" localSheetId="86">'5-4应付票据'!$A$28</definedName>
    <definedName name="sheet88_1" localSheetId="87">'5-5应付账款'!$E$27</definedName>
    <definedName name="sheet88_10" localSheetId="87">'5-5应付账款'!$K$28</definedName>
    <definedName name="sheet88_11" localSheetId="87">'5-5应付账款'!$A$29</definedName>
    <definedName name="sheet88_12" localSheetId="87">'5-5应付账款'!$F$7</definedName>
    <definedName name="sheet88_13" localSheetId="87">'5-5应付账款'!$F$27</definedName>
    <definedName name="sheet88_2" localSheetId="87">'5-5应付账款'!$K$27</definedName>
    <definedName name="sheet88_3" localSheetId="87">'5-5应付账款'!$A$3</definedName>
    <definedName name="sheet88_4" localSheetId="87">'5-5应付账款'!$A$5</definedName>
    <definedName name="sheet88_5" localSheetId="87">'5-5应付账款'!$E$7</definedName>
    <definedName name="sheet88_6" localSheetId="87">'5-5应付账款'!$K$7</definedName>
    <definedName name="sheet88_7" localSheetId="87">'5-5应付账款'!$E$26</definedName>
    <definedName name="sheet88_8" localSheetId="87">'5-5应付账款'!$K$26</definedName>
    <definedName name="sheet88_9" localSheetId="87">'5-5应付账款'!$A$28</definedName>
    <definedName name="sheet89_1" localSheetId="88">'5-6预收款项'!$E$27</definedName>
    <definedName name="sheet89_10" localSheetId="88">'5-6预收款项'!$K$28</definedName>
    <definedName name="sheet89_11" localSheetId="88">'5-6预收款项'!$A$29</definedName>
    <definedName name="sheet89_12" localSheetId="88">'5-6预收款项'!$F$7</definedName>
    <definedName name="sheet89_13" localSheetId="88">'5-6预收款项'!$F$27</definedName>
    <definedName name="sheet89_2" localSheetId="88">'5-6预收款项'!$K$27</definedName>
    <definedName name="sheet89_3" localSheetId="88">'5-6预收款项'!$A$3</definedName>
    <definedName name="sheet89_4" localSheetId="88">'5-6预收款项'!$A$5</definedName>
    <definedName name="sheet89_5" localSheetId="88">'5-6预收款项'!$E$7</definedName>
    <definedName name="sheet89_6" localSheetId="88">'5-6预收款项'!$K$7</definedName>
    <definedName name="sheet89_7" localSheetId="88">'5-6预收款项'!$E$26</definedName>
    <definedName name="sheet89_8" localSheetId="88">'5-6预收款项'!$K$26</definedName>
    <definedName name="sheet89_9" localSheetId="88">'5-6预收款项'!$A$28</definedName>
    <definedName name="sheet9_1" localSheetId="9">'3-1-1现金'!$F$22</definedName>
    <definedName name="sheet9_10" localSheetId="9">'3-1-1现金'!$J$23</definedName>
    <definedName name="sheet9_11" localSheetId="9">'3-1-1现金'!$A$24</definedName>
    <definedName name="sheet9_12" localSheetId="9">'3-1-1现金'!$D$7</definedName>
    <definedName name="sheet9_13" localSheetId="9">'3-1-1现金'!$D$22</definedName>
    <definedName name="sheet9_14" localSheetId="9">'3-1-1现金'!$I$7</definedName>
    <definedName name="sheet9_15" localSheetId="9">'3-1-1现金'!$I$22</definedName>
    <definedName name="sheet9_16" localSheetId="9">'3-1-1现金'!$K$7</definedName>
    <definedName name="sheet9_17" localSheetId="9">'3-1-1现金'!$K$22</definedName>
    <definedName name="sheet9_2" localSheetId="9">'3-1-1现金'!$J$22</definedName>
    <definedName name="sheet9_3" localSheetId="9">'3-1-1现金'!$A$3</definedName>
    <definedName name="sheet9_4" localSheetId="9">'3-1-1现金'!$A$5</definedName>
    <definedName name="sheet9_5" localSheetId="9">'3-1-1现金'!$F$7</definedName>
    <definedName name="sheet9_6" localSheetId="9">'3-1-1现金'!$J$7</definedName>
    <definedName name="sheet9_7" localSheetId="9">'3-1-1现金'!$F$21</definedName>
    <definedName name="sheet9_8" localSheetId="9">'3-1-1现金'!$J$21</definedName>
    <definedName name="sheet9_9" localSheetId="9">'3-1-1现金'!$A$23</definedName>
    <definedName name="sheet90_1" localSheetId="89">'5-7合同负债'!$F$27</definedName>
    <definedName name="sheet90_10" localSheetId="89">'5-7合同负债'!$I$28</definedName>
    <definedName name="sheet90_11" localSheetId="89">'5-7合同负债'!$A$29</definedName>
    <definedName name="sheet90_12" localSheetId="89">'5-7合同负债'!$G$7</definedName>
    <definedName name="sheet90_13" localSheetId="89">'5-7合同负债'!$G$27</definedName>
    <definedName name="sheet90_2" localSheetId="89">'5-7合同负债'!$I$27</definedName>
    <definedName name="sheet90_3" localSheetId="89">'5-7合同负债'!$A$3</definedName>
    <definedName name="sheet90_4" localSheetId="89">'5-7合同负债'!$A$5</definedName>
    <definedName name="sheet90_5" localSheetId="89">'5-7合同负债'!$F$7</definedName>
    <definedName name="sheet90_6" localSheetId="89">'5-7合同负债'!$I$7</definedName>
    <definedName name="sheet90_7" localSheetId="89">'5-7合同负债'!$F$26</definedName>
    <definedName name="sheet90_8" localSheetId="89">'5-7合同负债'!$I$26</definedName>
    <definedName name="sheet90_9" localSheetId="89">'5-7合同负债'!$A$28</definedName>
    <definedName name="sheet91_1" localSheetId="90">'5-8应付职工薪酬'!$D$27</definedName>
    <definedName name="sheet91_10" localSheetId="90">'5-8应付职工薪酬'!$E$28</definedName>
    <definedName name="sheet91_11" localSheetId="90">'5-8应付职工薪酬'!$A$29</definedName>
    <definedName name="sheet91_2" localSheetId="90">'5-8应付职工薪酬'!$E$27</definedName>
    <definedName name="sheet91_3" localSheetId="90">'5-8应付职工薪酬'!$A$3</definedName>
    <definedName name="sheet91_4" localSheetId="90">'5-8应付职工薪酬'!$A$5</definedName>
    <definedName name="sheet91_5" localSheetId="90">'5-8应付职工薪酬'!$D$7</definedName>
    <definedName name="sheet91_6" localSheetId="90">'5-8应付职工薪酬'!$E$7</definedName>
    <definedName name="sheet91_7" localSheetId="90">'5-8应付职工薪酬'!$D$26</definedName>
    <definedName name="sheet91_8" localSheetId="90">'5-8应付职工薪酬'!$E$26</definedName>
    <definedName name="sheet91_9" localSheetId="90">'5-8应付职工薪酬'!$A$28</definedName>
    <definedName name="sheet92_1" localSheetId="91">'5-9应交税费'!$E$27</definedName>
    <definedName name="sheet92_10" localSheetId="91">'5-9应交税费'!$G$28</definedName>
    <definedName name="sheet92_11" localSheetId="91">'5-9应交税费'!$A$29</definedName>
    <definedName name="sheet92_2" localSheetId="91">'5-9应交税费'!$G$27</definedName>
    <definedName name="sheet92_3" localSheetId="91">'5-9应交税费'!$A$3</definedName>
    <definedName name="sheet92_4" localSheetId="91">'5-9应交税费'!$A$5</definedName>
    <definedName name="sheet92_5" localSheetId="91">'5-9应交税费'!$E$7</definedName>
    <definedName name="sheet92_6" localSheetId="91">'5-9应交税费'!$G$7</definedName>
    <definedName name="sheet92_7" localSheetId="91">'5-9应交税费'!$E$26</definedName>
    <definedName name="sheet92_8" localSheetId="91">'5-9应交税费'!$G$26</definedName>
    <definedName name="sheet92_9" localSheetId="91">'5-9应交税费'!$A$28</definedName>
    <definedName name="sheet93_1" localSheetId="92">'5-10其他应付款'!$E$27</definedName>
    <definedName name="sheet93_10" localSheetId="92">'5-10其他应付款'!$K$28</definedName>
    <definedName name="sheet93_11" localSheetId="92">'5-10其他应付款'!$A$29</definedName>
    <definedName name="sheet93_12" localSheetId="92">'5-10其他应付款'!$F$7</definedName>
    <definedName name="sheet93_13" localSheetId="92">'5-10其他应付款'!$F$27</definedName>
    <definedName name="sheet93_2" localSheetId="92">'5-10其他应付款'!$K$27</definedName>
    <definedName name="sheet93_3" localSheetId="92">'5-10其他应付款'!$A$3</definedName>
    <definedName name="sheet93_4" localSheetId="92">'5-10其他应付款'!$A$5</definedName>
    <definedName name="sheet93_5" localSheetId="92">'5-10其他应付款'!$E$7</definedName>
    <definedName name="sheet93_6" localSheetId="92">'5-10其他应付款'!$K$7</definedName>
    <definedName name="sheet93_7" localSheetId="92">'5-10其他应付款'!$E$26</definedName>
    <definedName name="sheet93_8" localSheetId="92">'5-10其他应付款'!$K$26</definedName>
    <definedName name="sheet93_9" localSheetId="92">'5-10其他应付款'!$A$28</definedName>
    <definedName name="sheet94_1" localSheetId="93">'5-11持有待售负债'!$E$27</definedName>
    <definedName name="sheet94_10" localSheetId="93">'5-11持有待售负债'!$H$28</definedName>
    <definedName name="sheet94_11" localSheetId="93">'5-11持有待售负债'!$A$29</definedName>
    <definedName name="sheet94_2" localSheetId="93">'5-11持有待售负债'!$H$27</definedName>
    <definedName name="sheet94_3" localSheetId="93">'5-11持有待售负债'!$A$3</definedName>
    <definedName name="sheet94_4" localSheetId="93">'5-11持有待售负债'!$A$5</definedName>
    <definedName name="sheet94_5" localSheetId="93">'5-11持有待售负债'!$E$7</definedName>
    <definedName name="sheet94_6" localSheetId="93">'5-11持有待售负债'!$H$7</definedName>
    <definedName name="sheet94_7" localSheetId="93">'5-11持有待售负债'!$E$26</definedName>
    <definedName name="sheet94_8" localSheetId="93">'5-11持有待售负债'!$H$26</definedName>
    <definedName name="sheet94_9" localSheetId="93">'5-11持有待售负债'!$A$28</definedName>
    <definedName name="sheet95_1" localSheetId="94">'5-12一年内到期非流动负债'!$F$27</definedName>
    <definedName name="sheet95_10" localSheetId="94">'5-12一年内到期非流动负债'!$L$28</definedName>
    <definedName name="sheet95_11" localSheetId="94">'5-12一年内到期非流动负债'!$A$29</definedName>
    <definedName name="sheet95_12" localSheetId="94">'5-12一年内到期非流动负债'!$G$7</definedName>
    <definedName name="sheet95_13" localSheetId="94">'5-12一年内到期非流动负债'!$G$27</definedName>
    <definedName name="sheet95_2" localSheetId="94">'5-12一年内到期非流动负债'!$L$27</definedName>
    <definedName name="sheet95_3" localSheetId="94">'5-12一年内到期非流动负债'!$A$3</definedName>
    <definedName name="sheet95_4" localSheetId="94">'5-12一年内到期非流动负债'!$A$5</definedName>
    <definedName name="sheet95_5" localSheetId="94">'5-12一年内到期非流动负债'!$F$7</definedName>
    <definedName name="sheet95_6" localSheetId="94">'5-12一年内到期非流动负债'!$L$7</definedName>
    <definedName name="sheet95_7" localSheetId="94">'5-12一年内到期非流动负债'!$F$26</definedName>
    <definedName name="sheet95_8" localSheetId="94">'5-12一年内到期非流动负债'!$L$26</definedName>
    <definedName name="sheet95_9" localSheetId="94">'5-12一年内到期非流动负债'!$A$28</definedName>
    <definedName name="sheet96_1" localSheetId="95">'5-13其他流动负债'!$E$27</definedName>
    <definedName name="sheet96_10" localSheetId="95">'5-13其他流动负债'!$F$28</definedName>
    <definedName name="sheet96_11" localSheetId="95">'5-13其他流动负债'!$A$29</definedName>
    <definedName name="sheet96_2" localSheetId="95">'5-13其他流动负债'!$F$27</definedName>
    <definedName name="sheet96_3" localSheetId="95">'5-13其他流动负债'!$A$3</definedName>
    <definedName name="sheet96_4" localSheetId="95">'5-13其他流动负债'!$A$5</definedName>
    <definedName name="sheet96_5" localSheetId="95">'5-13其他流动负债'!$E$7</definedName>
    <definedName name="sheet96_6" localSheetId="95">'5-13其他流动负债'!$F$7</definedName>
    <definedName name="sheet96_7" localSheetId="95">'5-13其他流动负债'!$E$26</definedName>
    <definedName name="sheet96_8" localSheetId="95">'5-13其他流动负债'!$F$26</definedName>
    <definedName name="sheet96_9" localSheetId="95">'5-13其他流动负债'!$A$28</definedName>
    <definedName name="sheet97_1" localSheetId="96">'6-非流动负债汇总'!$C$27</definedName>
    <definedName name="sheet97_10" localSheetId="96">'6-非流动负债汇总'!$D$10</definedName>
    <definedName name="sheet97_11" localSheetId="96">'6-非流动负债汇总'!$C$11</definedName>
    <definedName name="sheet97_12" localSheetId="96">'6-非流动负债汇总'!$D$11</definedName>
    <definedName name="sheet97_13" localSheetId="96">'6-非流动负债汇总'!$C$12</definedName>
    <definedName name="sheet97_14" localSheetId="96">'6-非流动负债汇总'!$D$12</definedName>
    <definedName name="sheet97_15" localSheetId="96">'6-非流动负债汇总'!$C$13</definedName>
    <definedName name="sheet97_16" localSheetId="96">'6-非流动负债汇总'!$D$13</definedName>
    <definedName name="sheet97_17" localSheetId="96">'6-非流动负债汇总'!$C$14</definedName>
    <definedName name="sheet97_18" localSheetId="96">'6-非流动负债汇总'!$D$14</definedName>
    <definedName name="sheet97_19" localSheetId="96">'6-非流动负债汇总'!$A$3</definedName>
    <definedName name="sheet97_2" localSheetId="96">'6-非流动负债汇总'!$D$27</definedName>
    <definedName name="sheet97_20" localSheetId="96">'6-非流动负债汇总'!$A$5</definedName>
    <definedName name="sheet97_21" localSheetId="96">'6-非流动负债汇总'!$E$7</definedName>
    <definedName name="sheet97_22" localSheetId="96">'6-非流动负债汇总'!$F$7</definedName>
    <definedName name="sheet97_23" localSheetId="96">'6-非流动负债汇总'!$E$8</definedName>
    <definedName name="sheet97_24" localSheetId="96">'6-非流动负债汇总'!$F$8</definedName>
    <definedName name="sheet97_25" localSheetId="96">'6-非流动负债汇总'!$E$9</definedName>
    <definedName name="sheet97_26" localSheetId="96">'6-非流动负债汇总'!$F$9</definedName>
    <definedName name="sheet97_27" localSheetId="96">'6-非流动负债汇总'!$E$10</definedName>
    <definedName name="sheet97_28" localSheetId="96">'6-非流动负债汇总'!$F$10</definedName>
    <definedName name="sheet97_29" localSheetId="96">'6-非流动负债汇总'!$E$11</definedName>
    <definedName name="sheet97_3" localSheetId="96">'6-非流动负债汇总'!$C$7</definedName>
    <definedName name="sheet97_30" localSheetId="96">'6-非流动负债汇总'!$F$11</definedName>
    <definedName name="sheet97_31" localSheetId="96">'6-非流动负债汇总'!$E$12</definedName>
    <definedName name="sheet97_32" localSheetId="96">'6-非流动负债汇总'!$F$12</definedName>
    <definedName name="sheet97_33" localSheetId="96">'6-非流动负债汇总'!$E$13</definedName>
    <definedName name="sheet97_34" localSheetId="96">'6-非流动负债汇总'!$F$13</definedName>
    <definedName name="sheet97_35" localSheetId="96">'6-非流动负债汇总'!$E$14</definedName>
    <definedName name="sheet97_36" localSheetId="96">'6-非流动负债汇总'!$F$14</definedName>
    <definedName name="sheet97_37" localSheetId="96">'6-非流动负债汇总'!$C$26</definedName>
    <definedName name="sheet97_38" localSheetId="96">'6-非流动负债汇总'!$D$26</definedName>
    <definedName name="sheet97_39" localSheetId="96">'6-非流动负债汇总'!$E$27</definedName>
    <definedName name="sheet97_4" localSheetId="96">'6-非流动负债汇总'!$D$7</definedName>
    <definedName name="sheet97_40" localSheetId="96">'6-非流动负债汇总'!$F$27</definedName>
    <definedName name="sheet97_41" localSheetId="96">'6-非流动负债汇总'!$D$28</definedName>
    <definedName name="sheet97_5" localSheetId="96">'6-非流动负债汇总'!$C$8</definedName>
    <definedName name="sheet97_6" localSheetId="96">'6-非流动负债汇总'!$D$8</definedName>
    <definedName name="sheet97_7" localSheetId="96">'6-非流动负债汇总'!$C$9</definedName>
    <definedName name="sheet97_8" localSheetId="96">'6-非流动负债汇总'!$D$9</definedName>
    <definedName name="sheet97_9" localSheetId="96">'6-非流动负债汇总'!$C$10</definedName>
    <definedName name="sheet98_1" localSheetId="97">'6-1长期借款'!$H$27</definedName>
    <definedName name="sheet98_10" localSheetId="97">'6-1长期借款'!$N$28</definedName>
    <definedName name="sheet98_11" localSheetId="97">'6-1长期借款'!$A$29</definedName>
    <definedName name="sheet98_12" localSheetId="97">'6-1长期借款'!$E$7</definedName>
    <definedName name="sheet98_13" localSheetId="97">'6-1长期借款'!$E$27</definedName>
    <definedName name="sheet98_14" localSheetId="97">'6-1长期借款'!$G$7</definedName>
    <definedName name="sheet98_15" localSheetId="97">'6-1长期借款'!$G$27</definedName>
    <definedName name="sheet98_2" localSheetId="97">'6-1长期借款'!$N$27</definedName>
    <definedName name="sheet98_3" localSheetId="97">'6-1长期借款'!$A$3</definedName>
    <definedName name="sheet98_4" localSheetId="97">'6-1长期借款'!$A$5</definedName>
    <definedName name="sheet98_5" localSheetId="97">'6-1长期借款'!$H$7</definedName>
    <definedName name="sheet98_6" localSheetId="97">'6-1长期借款'!$N$7</definedName>
    <definedName name="sheet98_7" localSheetId="97">'6-1长期借款'!$H$26</definedName>
    <definedName name="sheet98_8" localSheetId="97">'6-1长期借款'!$N$26</definedName>
    <definedName name="sheet98_9" localSheetId="97">'6-1长期借款'!$A$28</definedName>
    <definedName name="sheet99_1" localSheetId="98">'6-2应付债券'!$G$27</definedName>
    <definedName name="sheet99_10" localSheetId="98">'6-2应付债券'!$H$28</definedName>
    <definedName name="sheet99_11" localSheetId="98">'6-2应付债券'!$A$29</definedName>
    <definedName name="sheet99_2" localSheetId="98">'6-2应付债券'!$H$27</definedName>
    <definedName name="sheet99_3" localSheetId="98">'6-2应付债券'!$A$3</definedName>
    <definedName name="sheet99_4" localSheetId="98">'6-2应付债券'!$A$5</definedName>
    <definedName name="sheet99_5" localSheetId="98">'6-2应付债券'!$G$7</definedName>
    <definedName name="sheet99_6" localSheetId="98">'6-2应付债券'!$H$7</definedName>
    <definedName name="sheet99_7" localSheetId="98">'6-2应付债券'!$G$26</definedName>
    <definedName name="sheet99_8" localSheetId="98">'6-2应付债券'!$H$26</definedName>
    <definedName name="sheet99_9" localSheetId="98">'6-2应付债券'!$A$28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liyue</author>
  </authors>
  <commentList>
    <comment ref="B10" authorId="0">
      <text>
        <r>
          <rPr>
            <sz val="9"/>
            <rFont val="宋体"/>
            <charset val="134"/>
          </rPr>
          <t xml:space="preserve">报告及说明文档中涉及到的基本信息
</t>
        </r>
      </text>
    </comment>
    <comment ref="C12" authorId="0">
      <text>
        <r>
          <rPr>
            <sz val="9"/>
            <rFont val="宋体"/>
            <charset val="134"/>
          </rPr>
          <t>【对应报告中位置】
封面、摘要、正文、附件
【对应说明中位置】
封面</t>
        </r>
      </text>
    </comment>
    <comment ref="F12" authorId="0">
      <text>
        <r>
          <rPr>
            <sz val="9"/>
            <rFont val="宋体"/>
            <charset val="134"/>
          </rPr>
          <t>【对应报告中位置】
摘要、正文</t>
        </r>
      </text>
    </comment>
    <comment ref="C13" authorId="0">
      <text>
        <r>
          <rPr>
            <sz val="9"/>
            <rFont val="宋体"/>
            <charset val="134"/>
          </rPr>
          <t>【对应报告中位置】
封面、摘要、正文、附件
【对应说明中位置】
封面</t>
        </r>
      </text>
    </comment>
    <comment ref="C14" authorId="0">
      <text>
        <r>
          <rPr>
            <sz val="9"/>
            <rFont val="宋体"/>
            <charset val="134"/>
          </rPr>
          <t>【对应报告中位置】
封面、摘要、正文、附件
【对应说明中位置】
封面</t>
        </r>
      </text>
    </comment>
    <comment ref="F14" authorId="0">
      <text>
        <r>
          <rPr>
            <sz val="9"/>
            <rFont val="宋体"/>
            <charset val="134"/>
          </rPr>
          <t>【对应报告中位置】
摘要、评估结论</t>
        </r>
      </text>
    </comment>
    <comment ref="C15" authorId="0">
      <text>
        <r>
          <rPr>
            <sz val="9"/>
            <rFont val="宋体"/>
            <charset val="134"/>
          </rPr>
          <t>【对应说明中位置】
资产评估说明-资产核实情况总体说明-核实工作的组织、实施时间和过程-组织和实施时间</t>
        </r>
      </text>
    </comment>
    <comment ref="F15" authorId="0">
      <text>
        <r>
          <rPr>
            <sz val="9"/>
            <rFont val="宋体"/>
            <charset val="134"/>
          </rPr>
          <t>【对应报告中位置】
摘要、评估结论</t>
        </r>
      </text>
    </comment>
    <comment ref="C16" authorId="0">
      <text>
        <r>
          <rPr>
            <sz val="9"/>
            <rFont val="宋体"/>
            <charset val="134"/>
          </rPr>
          <t>【对应报告中位置】
摘要、正文</t>
        </r>
      </text>
    </comment>
    <comment ref="F16" authorId="0">
      <text>
        <r>
          <rPr>
            <sz val="9"/>
            <rFont val="宋体"/>
            <charset val="134"/>
          </rPr>
          <t>【对应报告中位置】
正文</t>
        </r>
      </text>
    </comment>
    <comment ref="C17" authorId="0">
      <text>
        <r>
          <rPr>
            <sz val="9"/>
            <rFont val="宋体"/>
            <charset val="134"/>
          </rPr>
          <t>【对应报告中位置】
摘要、正文
【对应说明中位置】
资产评估说明-评估对象与评估范围说明</t>
        </r>
      </text>
    </comment>
    <comment ref="C18" authorId="0">
      <text>
        <r>
          <rPr>
            <sz val="9"/>
            <rFont val="宋体"/>
            <charset val="134"/>
          </rPr>
          <t>【对应报告中位置】
摘要、正文</t>
        </r>
      </text>
    </comment>
    <comment ref="C19" authorId="0">
      <text>
        <r>
          <rPr>
            <sz val="9"/>
            <rFont val="宋体"/>
            <charset val="134"/>
          </rPr>
          <t>【对应报告中位置】
摘要、正文</t>
        </r>
      </text>
    </comment>
    <comment ref="C20" authorId="0">
      <text>
        <r>
          <rPr>
            <sz val="9"/>
            <rFont val="宋体"/>
            <charset val="134"/>
          </rPr>
          <t>【对应报告中位置】
摘要、正文
【对应说明中位置】
资产评估说明-评估对象与评估范围说明
评估结论及分析</t>
        </r>
      </text>
    </comment>
    <comment ref="C21" authorId="0">
      <text>
        <r>
          <rPr>
            <sz val="9"/>
            <rFont val="宋体"/>
            <charset val="134"/>
          </rPr>
          <t>【对应报告中位置】
摘要、正文
【对应说明中位置】
评估结论及分析</t>
        </r>
      </text>
    </comment>
    <comment ref="C23" authorId="0">
      <text>
        <r>
          <rPr>
            <sz val="9"/>
            <rFont val="宋体"/>
            <charset val="134"/>
          </rPr>
          <t>【对应报告中位置】
摘要、正文</t>
        </r>
      </text>
    </comment>
    <comment ref="C25" authorId="0">
      <text>
        <r>
          <rPr>
            <sz val="9"/>
            <rFont val="宋体"/>
            <charset val="134"/>
          </rPr>
          <t>【对应报告中位置】
摘要、正文</t>
        </r>
      </text>
    </comment>
    <comment ref="C26" authorId="0">
      <text>
        <r>
          <rPr>
            <sz val="9"/>
            <rFont val="宋体"/>
            <charset val="134"/>
          </rPr>
          <t>【对应报告中位置】
摘要</t>
        </r>
      </text>
    </comment>
    <comment ref="C30" authorId="0">
      <text>
        <r>
          <rPr>
            <sz val="9"/>
            <rFont val="宋体"/>
            <charset val="134"/>
          </rPr>
          <t>【对应报告中位置】
摘要、评估结论</t>
        </r>
      </text>
    </comment>
    <comment ref="C31" authorId="0">
      <text>
        <r>
          <rPr>
            <sz val="9"/>
            <rFont val="宋体"/>
            <charset val="134"/>
          </rPr>
          <t>【对应报告中位置】
摘要、评估结论
【对应说明中位置】
评估结论及分析-评估结论的选取</t>
        </r>
      </text>
    </comment>
    <comment ref="C32" authorId="0">
      <text>
        <r>
          <rPr>
            <sz val="9"/>
            <rFont val="宋体"/>
            <charset val="134"/>
          </rPr>
          <t>【对应报告中位置】
摘要</t>
        </r>
      </text>
    </comment>
    <comment ref="C34" authorId="0">
      <text>
        <r>
          <rPr>
            <sz val="9"/>
            <rFont val="宋体"/>
            <charset val="134"/>
          </rPr>
          <t xml:space="preserve">【对应报告中位置】
正文-评估对象和评估范围-委托资产的主要情况
</t>
        </r>
      </text>
    </comment>
    <comment ref="C36" authorId="0">
      <text>
        <r>
          <rPr>
            <sz val="9"/>
            <rFont val="宋体"/>
            <charset val="134"/>
          </rPr>
          <t xml:space="preserve">【对应报告中位置】
正文-评估对象和评估范围-委托资产的主要情况
</t>
        </r>
      </text>
    </comment>
    <comment ref="C37" authorId="0">
      <text>
        <r>
          <rPr>
            <sz val="9"/>
            <rFont val="宋体"/>
            <charset val="134"/>
          </rPr>
          <t>【对应报告中位置】
正文-评估对象和评估范围-委托资产的主要情况</t>
        </r>
      </text>
    </comment>
    <comment ref="C38" authorId="0">
      <text>
        <r>
          <rPr>
            <sz val="9"/>
            <rFont val="宋体"/>
            <charset val="134"/>
          </rPr>
          <t>【对应说明中位置】
资产评估说明-评估对象与评估范围说明</t>
        </r>
      </text>
    </comment>
    <comment ref="C41" authorId="0">
      <text>
        <r>
          <rPr>
            <sz val="9"/>
            <rFont val="宋体"/>
            <charset val="134"/>
          </rPr>
          <t>【对应报告中位置】
正文-评估对象和评估范围-委托资产的主要情况-房屋建筑物类</t>
        </r>
      </text>
    </comment>
    <comment ref="C42" authorId="0">
      <text>
        <r>
          <rPr>
            <sz val="9"/>
            <rFont val="宋体"/>
            <charset val="134"/>
          </rPr>
          <t>【对应说明中位置】
资产评估说明-资产基础法的评估-设备类的评估</t>
        </r>
      </text>
    </comment>
    <comment ref="C43" authorId="0">
      <text>
        <r>
          <rPr>
            <sz val="9"/>
            <rFont val="宋体"/>
            <charset val="134"/>
          </rPr>
          <t>【对应报告中位置】
正文-被评估单位概况-公司资产、负债及财务状况
正文-评估对象和评估范围-评估范围</t>
        </r>
      </text>
    </comment>
    <comment ref="C44" authorId="0">
      <text>
        <r>
          <rPr>
            <sz val="9"/>
            <rFont val="宋体"/>
            <charset val="134"/>
          </rPr>
          <t>【对应报告中位置】
正文-评估对象和评估范围-评估范围</t>
        </r>
      </text>
    </comment>
    <comment ref="C48" authorId="0">
      <text>
        <r>
          <rPr>
            <sz val="9"/>
            <rFont val="宋体"/>
            <charset val="134"/>
          </rPr>
          <t>【对应报告中位置】
正文-被评估单位概况-公司资产、负债及财务状况-母公司资产情况</t>
        </r>
      </text>
    </comment>
    <comment ref="D48" authorId="0">
      <text>
        <r>
          <rPr>
            <sz val="9"/>
            <rFont val="宋体"/>
            <charset val="134"/>
          </rPr>
          <t>【对应报告中位置】
摘要、正文-评估对象和评估范围-评估范围
【对应说明中位置】
资产评估部分-评估对象与评估范围说明</t>
        </r>
      </text>
    </comment>
    <comment ref="C49" authorId="0">
      <text>
        <r>
          <rPr>
            <sz val="9"/>
            <rFont val="宋体"/>
            <charset val="134"/>
          </rPr>
          <t>【对应报告中位置】
正文-被评估单位概况-公司资产、负债及财务状况-母公司资产情况</t>
        </r>
      </text>
    </comment>
    <comment ref="D49" authorId="0">
      <text>
        <r>
          <rPr>
            <sz val="9"/>
            <rFont val="宋体"/>
            <charset val="134"/>
          </rPr>
          <t>【对应报告中位置】
摘要、正文-评估对象和评估范围-评估范围
【对应说明中位置】
资产评估部分-评估对象与评估范围说明</t>
        </r>
      </text>
    </comment>
    <comment ref="C50" authorId="0">
      <text>
        <r>
          <rPr>
            <sz val="9"/>
            <rFont val="宋体"/>
            <charset val="134"/>
          </rPr>
          <t>【对应报告中位置】
正文-被评估单位概况-公司资产、负债及财务状况-母公司资产情况</t>
        </r>
      </text>
    </comment>
    <comment ref="D50" authorId="0">
      <text>
        <r>
          <rPr>
            <sz val="9"/>
            <rFont val="宋体"/>
            <charset val="134"/>
          </rPr>
          <t>【对应报告中位置】
摘要、正文-评估对象和评估范围-评估范围
【对应说明中位置】
资产评估部分-评估对象与评估范围说明</t>
        </r>
      </text>
    </comment>
    <comment ref="C60" authorId="0">
      <text>
        <r>
          <rPr>
            <sz val="9"/>
            <rFont val="宋体"/>
            <charset val="134"/>
          </rPr>
          <t>【对应报告中位置】
正文-评估结论-评估结果差异分析及最终评估结论
【对应说明中位置】
评估结论及分析-评估结论的选取</t>
        </r>
      </text>
    </comment>
    <comment ref="C61" authorId="0">
      <text>
        <r>
          <rPr>
            <sz val="9"/>
            <rFont val="宋体"/>
            <charset val="134"/>
          </rPr>
          <t>【对应报告中位置】
正文-评估结论-评估结果差异分析及最终评估结论
【对应说明中位置】
评估结论及分析-评估结论的选取</t>
        </r>
      </text>
    </comment>
    <comment ref="B72" authorId="0">
      <text>
        <r>
          <rPr>
            <sz val="9"/>
            <rFont val="宋体"/>
            <charset val="134"/>
          </rPr>
          <t>【对应报告中位置】
正文-评估结论-评估结论与账面价值比较变动情况及原因说明
【对应说明中位置】
资产评估说明-资产基础法的评估-资产基础法评估结论-资产基础法评估结论与账面价值比较变动情况及原因
评估结论及分析-评估结论与账面价值比较变动情况及原因</t>
        </r>
      </text>
    </comment>
    <comment ref="B103" authorId="0">
      <text>
        <r>
          <rPr>
            <sz val="9"/>
            <rFont val="宋体"/>
            <charset val="134"/>
          </rPr>
          <t>【对应报告中位置】
正文-被评估单位概况-公司资产、负债及财务状况-母公司资产情况</t>
        </r>
      </text>
    </comment>
    <comment ref="B109" authorId="0">
      <text>
        <r>
          <rPr>
            <sz val="9"/>
            <color rgb="FF000000"/>
            <rFont val="宋体"/>
            <charset val="134"/>
          </rPr>
          <t>【对应报告中位置】
正文-被评估单位概况-股权投资情况</t>
        </r>
      </text>
    </comment>
    <comment ref="B115" authorId="0">
      <text>
        <r>
          <rPr>
            <sz val="9"/>
            <rFont val="宋体"/>
            <charset val="134"/>
          </rPr>
          <t>【对应报告中位置】
正文-被评估单位概况-公司资产、负债及财务状况-合并报表资产情况</t>
        </r>
      </text>
    </comment>
    <comment ref="B122" authorId="0">
      <text>
        <r>
          <rPr>
            <sz val="9"/>
            <rFont val="宋体"/>
            <charset val="134"/>
          </rPr>
          <t>【对应报告中位置】
正文-被评估单位概况-公司资产、负债及财务状况-合并报表资产情况</t>
        </r>
      </text>
    </comment>
    <comment ref="B129" authorId="0">
      <text>
        <r>
          <rPr>
            <sz val="9"/>
            <color rgb="FF000000"/>
            <rFont val="宋体"/>
            <charset val="134"/>
          </rPr>
          <t>【对应说明中位置】
资产评估说明-资产基础法的评估-流动资产评估</t>
        </r>
      </text>
    </comment>
    <comment ref="B146" authorId="0">
      <text>
        <r>
          <rPr>
            <sz val="9"/>
            <rFont val="宋体"/>
            <charset val="134"/>
          </rPr>
          <t>【对应说明中位置】
资产评估说明-评估对象与评估范围说明-实物资产的分布情况及特点</t>
        </r>
      </text>
    </comment>
    <comment ref="B156" authorId="0">
      <text>
        <r>
          <rPr>
            <sz val="9"/>
            <rFont val="宋体"/>
            <charset val="134"/>
          </rPr>
          <t>【对应说明中位置】
资产评估说明-资产基础法的评估-流动资产评估-存货</t>
        </r>
      </text>
    </comment>
    <comment ref="B174" authorId="0">
      <text>
        <r>
          <rPr>
            <sz val="9"/>
            <rFont val="宋体"/>
            <charset val="134"/>
          </rPr>
          <t>【对应说明中位置】
资产评估说明-资产基础法的评估-房地产类的评估</t>
        </r>
      </text>
    </comment>
    <comment ref="B182" authorId="0">
      <text>
        <r>
          <rPr>
            <sz val="9"/>
            <rFont val="宋体"/>
            <charset val="134"/>
          </rPr>
          <t>【对应说明中位置】
资产评估说明-资产基础法的评估-房地产类的评估-固定资产-房屋建筑物类</t>
        </r>
      </text>
    </comment>
    <comment ref="B198" authorId="0">
      <text>
        <r>
          <rPr>
            <sz val="9"/>
            <rFont val="宋体"/>
            <charset val="134"/>
          </rPr>
          <t>【对应说明中位置】
资产评估说明-资产基础法的评估-设备类的评估-固定资产-设备类</t>
        </r>
      </text>
    </comment>
    <comment ref="B210" authorId="0">
      <text>
        <r>
          <rPr>
            <sz val="9"/>
            <rFont val="宋体"/>
            <charset val="134"/>
          </rPr>
          <t>【对应说明中位置】
资产评估说明-资产基础法的评估-其他的长期资产的评估</t>
        </r>
      </text>
    </comment>
    <comment ref="B230" authorId="0">
      <text>
        <r>
          <rPr>
            <sz val="9"/>
            <rFont val="宋体"/>
            <charset val="134"/>
          </rPr>
          <t>【对应说明中位置】
资产评估说明-评估对象与评估范围说明-长期投资的申报情况
资产评估说明-资产基础法的评估-长期股权投资的评估</t>
        </r>
      </text>
    </comment>
    <comment ref="B271" authorId="0">
      <text>
        <r>
          <rPr>
            <sz val="9"/>
            <rFont val="宋体"/>
            <charset val="134"/>
          </rPr>
          <t>【对应说明中位置】
资产评估说明-评估对象与评估范围说明</t>
        </r>
      </text>
    </comment>
    <comment ref="B335" authorId="0">
      <text>
        <r>
          <rPr>
            <sz val="9"/>
            <rFont val="宋体"/>
            <charset val="134"/>
          </rPr>
          <t>【对应说明中位置】
资产评估说明-资产核实情况总体说明-核实工作的组织、实施时间和过程-组织和实施时间</t>
        </r>
      </text>
    </comment>
    <comment ref="B340" authorId="0">
      <text>
        <r>
          <rPr>
            <sz val="9"/>
            <rFont val="宋体"/>
            <charset val="134"/>
          </rPr>
          <t>【对应说明中位置】
资产评估说明-资产基础法的评估-负债的评估</t>
        </r>
      </text>
    </comment>
    <comment ref="D369" authorId="0">
      <text>
        <r>
          <rPr>
            <sz val="9"/>
            <rFont val="宋体"/>
            <charset val="134"/>
          </rPr>
          <t>【辅助自动匹配使用】
资产评估说明-资产基础法的评估-房地产类的评估-固定资产-房屋建筑物类-评估方法</t>
        </r>
      </text>
    </comment>
    <comment ref="E369" authorId="0">
      <text>
        <r>
          <rPr>
            <sz val="9"/>
            <rFont val="宋体"/>
            <charset val="134"/>
          </rPr>
          <t>【辅助自动匹配使用】
资产评估说明-资产基础法的评估-房地产类的评估-固定资产-房屋建筑物类-评估方法-本次评估方法和技术路径-成本法</t>
        </r>
      </text>
    </comment>
    <comment ref="D370" authorId="0">
      <text>
        <r>
          <rPr>
            <sz val="9"/>
            <rFont val="宋体"/>
            <charset val="134"/>
          </rPr>
          <t>【辅助自动匹配使用】
资产评估说明-资产基础法的评估-房地产类的评估-无形资产-土地使用权-评估方法</t>
        </r>
      </text>
    </comment>
    <comment ref="D373" authorId="0">
      <text>
        <r>
          <rPr>
            <sz val="9"/>
            <rFont val="宋体"/>
            <charset val="134"/>
          </rPr>
          <t>【辅助自动匹配使用】
资产评估说明-资产基础法的评估-设备类的评估-典型案例</t>
        </r>
      </text>
    </comment>
    <comment ref="B392" authorId="0">
      <text>
        <r>
          <rPr>
            <sz val="9"/>
            <rFont val="宋体"/>
            <charset val="134"/>
          </rPr>
          <t>【辅助自动匹配使用】
资产评估说明-评估对象与评估范围说明-被评估单位申报的其他无形资产情况
资产评估说明-资产基础法的评估-其他的长期资产的评估-无形资产-其他无形资产</t>
        </r>
      </text>
    </comment>
    <comment ref="B409" authorId="0">
      <text>
        <r>
          <rPr>
            <sz val="9"/>
            <rFont val="宋体"/>
            <charset val="134"/>
          </rPr>
          <t>【辅助自动匹配使用】
资产评估说明-资产基础法的评估-流动资产的评估-货币资金</t>
        </r>
      </text>
    </comment>
    <comment ref="B416" authorId="0">
      <text>
        <r>
          <rPr>
            <sz val="9"/>
            <rFont val="宋体"/>
            <charset val="134"/>
          </rPr>
          <t>【辅助自动匹配使用】
资产评估说明-资产基础法的评估-设备类的评估-典型案例</t>
        </r>
      </text>
    </comment>
    <comment ref="B420" authorId="0">
      <text>
        <r>
          <rPr>
            <sz val="9"/>
            <rFont val="宋体"/>
            <charset val="134"/>
          </rPr>
          <t>【辅助自动匹配使用】
资产评估说明-资产基础法的评估-设备类的评估-典型案例</t>
        </r>
      </text>
    </comment>
  </commentList>
</comments>
</file>

<file path=xl/comments2.xml><?xml version="1.0" encoding="utf-8"?>
<comments xmlns="http://schemas.openxmlformats.org/spreadsheetml/2006/main">
  <authors>
    <author>蒙平珍</author>
  </authors>
  <commentList>
    <comment ref="P6" authorId="0">
      <text>
        <r>
          <rPr>
            <sz val="12"/>
            <rFont val="Times New Roman"/>
            <charset val="134"/>
          </rPr>
          <t>蒙平珍:
近海还是远海</t>
        </r>
      </text>
    </comment>
  </commentList>
</comments>
</file>

<file path=xl/sharedStrings.xml><?xml version="1.0" encoding="utf-8"?>
<sst xmlns="http://schemas.openxmlformats.org/spreadsheetml/2006/main" count="3531" uniqueCount="1333">
  <si>
    <t>返回索引目录</t>
  </si>
  <si>
    <t>一、项目基本信息</t>
  </si>
  <si>
    <t>1.企业名称（输入）：</t>
  </si>
  <si>
    <t>产权持有单位</t>
  </si>
  <si>
    <t>2.评估基准日（选择）：</t>
  </si>
  <si>
    <t>3.评估机构名称：</t>
  </si>
  <si>
    <t>上海东洲资产评估有限公司</t>
  </si>
  <si>
    <t>4.项目名称：</t>
  </si>
  <si>
    <t>5.填表人及填表日期：</t>
  </si>
  <si>
    <t>选择</t>
  </si>
  <si>
    <t>科目</t>
  </si>
  <si>
    <t>填表人员姓名</t>
  </si>
  <si>
    <t>填表日期</t>
  </si>
  <si>
    <t>评估人员</t>
  </si>
  <si>
    <t>√</t>
  </si>
  <si>
    <t>流动资产（汇总）</t>
  </si>
  <si>
    <t>甘欢</t>
  </si>
  <si>
    <t>货币资金（汇总）</t>
  </si>
  <si>
    <t>现金</t>
  </si>
  <si>
    <t>银行存款</t>
  </si>
  <si>
    <t>其他货币资金</t>
  </si>
  <si>
    <t>交易性金融资产（汇总）</t>
  </si>
  <si>
    <t>股票投资</t>
  </si>
  <si>
    <t>债券投资</t>
  </si>
  <si>
    <t>基金投资</t>
  </si>
  <si>
    <t>其他</t>
  </si>
  <si>
    <t>衍生金融资产</t>
  </si>
  <si>
    <t>应收票据</t>
  </si>
  <si>
    <t>应收账款</t>
  </si>
  <si>
    <t>应收账款融资</t>
  </si>
  <si>
    <t>预付款项</t>
  </si>
  <si>
    <t>其他应收款</t>
  </si>
  <si>
    <t>存货（汇总）</t>
  </si>
  <si>
    <t>材料采购（在途物资）</t>
  </si>
  <si>
    <t>原材料</t>
  </si>
  <si>
    <t>在库周转材料</t>
  </si>
  <si>
    <t>委托加工物资</t>
  </si>
  <si>
    <t>产成品（库存商品）</t>
  </si>
  <si>
    <t>在产品（自制半成品）</t>
  </si>
  <si>
    <t>发出商品</t>
  </si>
  <si>
    <t>在用周转材料</t>
  </si>
  <si>
    <t>开发产品</t>
  </si>
  <si>
    <t>开发成本</t>
  </si>
  <si>
    <t>消耗性生物资产</t>
  </si>
  <si>
    <t>工程施工</t>
  </si>
  <si>
    <t>合同资产</t>
  </si>
  <si>
    <t>持有待售资产</t>
  </si>
  <si>
    <t>一年到期非流动资产</t>
  </si>
  <si>
    <t>其他流动资产</t>
  </si>
  <si>
    <t>可供出售金融资产汇总</t>
  </si>
  <si>
    <t>可供出售_股票投资</t>
  </si>
  <si>
    <t>持有至到期资产</t>
  </si>
  <si>
    <t>其他债权投资</t>
  </si>
  <si>
    <t>长期应收</t>
  </si>
  <si>
    <t>长期股权投资</t>
  </si>
  <si>
    <t>其他权益工具投资</t>
  </si>
  <si>
    <t>其他非流动金融资产</t>
  </si>
  <si>
    <t>投资性房地产（汇总）</t>
  </si>
  <si>
    <t>投资性房地产</t>
  </si>
  <si>
    <t>投资性地产</t>
  </si>
  <si>
    <t>固定资产汇总</t>
  </si>
  <si>
    <t>房屋建筑物</t>
  </si>
  <si>
    <t>构筑物及其他辅助设施</t>
  </si>
  <si>
    <t>管道及沟槽</t>
  </si>
  <si>
    <t>井巷工程</t>
  </si>
  <si>
    <t>机器设备</t>
  </si>
  <si>
    <t>车辆</t>
  </si>
  <si>
    <t>电子设备</t>
  </si>
  <si>
    <t>土地</t>
  </si>
  <si>
    <t>船舶</t>
  </si>
  <si>
    <t>在建工程-土建工程</t>
  </si>
  <si>
    <t>在建工程-设备安装工程</t>
  </si>
  <si>
    <t>在建工程-待摊投资</t>
  </si>
  <si>
    <t>工程物资</t>
  </si>
  <si>
    <t>在建工程（汇总）</t>
  </si>
  <si>
    <t>生产性生物资产</t>
  </si>
  <si>
    <t>油气资产</t>
  </si>
  <si>
    <t>使用权资产</t>
  </si>
  <si>
    <t>无形资产（汇总）</t>
  </si>
  <si>
    <t>土地使用权</t>
  </si>
  <si>
    <t>无形-矿业权</t>
  </si>
  <si>
    <t>其他无形资产</t>
  </si>
  <si>
    <t>开发支出</t>
  </si>
  <si>
    <t>商誉</t>
  </si>
  <si>
    <t>长期待摊费用</t>
  </si>
  <si>
    <t>递延所得税资产</t>
  </si>
  <si>
    <t>非流动资产（汇总）</t>
  </si>
  <si>
    <t xml:space="preserve">其他非流动资产 </t>
  </si>
  <si>
    <t>流动负债（汇总）</t>
  </si>
  <si>
    <t>短期借款</t>
  </si>
  <si>
    <t>交易性金融负债</t>
  </si>
  <si>
    <t>衍生金融负债</t>
  </si>
  <si>
    <t>应付票据</t>
  </si>
  <si>
    <t>应付账款</t>
  </si>
  <si>
    <t>预收款项</t>
  </si>
  <si>
    <t>合同负债</t>
  </si>
  <si>
    <t>应付职工薪酬</t>
  </si>
  <si>
    <t>应交税费</t>
  </si>
  <si>
    <t>其他应付款</t>
  </si>
  <si>
    <t>持有待售负债</t>
  </si>
  <si>
    <t>一年内到期的非流动负债</t>
  </si>
  <si>
    <t>其他流动负债</t>
  </si>
  <si>
    <t>非流动负债（汇总）</t>
  </si>
  <si>
    <t>长期借款</t>
  </si>
  <si>
    <t>应付债券</t>
  </si>
  <si>
    <t>租赁负债</t>
  </si>
  <si>
    <t>长期应付款</t>
  </si>
  <si>
    <t>预计负债</t>
  </si>
  <si>
    <t>递延收益</t>
  </si>
  <si>
    <t>递延所得税负债</t>
  </si>
  <si>
    <t>其他非流动负债</t>
  </si>
  <si>
    <t>项目基础信息</t>
  </si>
  <si>
    <t>内容</t>
  </si>
  <si>
    <t>项目名称</t>
  </si>
  <si>
    <t>贵州林东煤业发展有限责任公司拟资产处置黄家庄煤矿回撤设备物资残余价值项目</t>
  </si>
  <si>
    <t>委托人</t>
  </si>
  <si>
    <t>贵州林东矿业集团有限责任公司</t>
  </si>
  <si>
    <t>资产占有单位（被评估）：</t>
  </si>
  <si>
    <t>贵州林东煤业发展有限责任公司</t>
  </si>
  <si>
    <t>被评估单位填表人：</t>
  </si>
  <si>
    <t>胡晓东</t>
  </si>
  <si>
    <t>评估基准日：</t>
  </si>
  <si>
    <t>资产评估公司</t>
  </si>
  <si>
    <t>四川蓉域资产评估有限公司</t>
  </si>
  <si>
    <t>评估公司法定代表人</t>
  </si>
  <si>
    <t>赵澎</t>
  </si>
  <si>
    <t>评估公司项目负责人</t>
  </si>
  <si>
    <t>项目评估人员</t>
  </si>
  <si>
    <t>填制日期</t>
  </si>
  <si>
    <t>模板版本</t>
  </si>
  <si>
    <t>V1.0.0.0</t>
  </si>
  <si>
    <t>文档版本</t>
  </si>
  <si>
    <t>cb0002</t>
  </si>
  <si>
    <t xml:space="preserve">特别关注：
</t>
  </si>
  <si>
    <t>1、请勿修改该工作表表名</t>
  </si>
  <si>
    <t>2、请勿在该工作表删行或者删列</t>
  </si>
  <si>
    <t>3、请勿删除该工作表单元格的名称（别名）</t>
  </si>
  <si>
    <t>4、请勿修改A列内容及公式链接</t>
  </si>
  <si>
    <t>4、该工作表中有背景色单元格需填写或选择内容</t>
  </si>
  <si>
    <t>5、如需增加数据链接到文档，请在该工作表的空白区域自行添加</t>
  </si>
  <si>
    <t xml:space="preserve">表1  基本信息     </t>
  </si>
  <si>
    <t>表1-1    基本信息（单项资产）</t>
  </si>
  <si>
    <t>项目</t>
  </si>
  <si>
    <t>报告名称</t>
  </si>
  <si>
    <t>评估方法</t>
  </si>
  <si>
    <t>报告号</t>
  </si>
  <si>
    <t>评估结果（元）</t>
  </si>
  <si>
    <t>报告出具日</t>
  </si>
  <si>
    <t>不含税</t>
  </si>
  <si>
    <t>项目负责人</t>
  </si>
  <si>
    <t>大写</t>
  </si>
  <si>
    <t>委托人全称</t>
  </si>
  <si>
    <t>资产转让方</t>
  </si>
  <si>
    <t>被评估单位全称</t>
  </si>
  <si>
    <t>评估目的</t>
  </si>
  <si>
    <t>经济行为</t>
  </si>
  <si>
    <t>评估对象</t>
  </si>
  <si>
    <t>股东全部权益价值</t>
  </si>
  <si>
    <t>价值类型</t>
  </si>
  <si>
    <t>市场价值</t>
  </si>
  <si>
    <t>价值类型定义</t>
  </si>
  <si>
    <t>资产基础法</t>
  </si>
  <si>
    <t>收益法</t>
  </si>
  <si>
    <t>市场法</t>
  </si>
  <si>
    <t>基准地价修正法</t>
  </si>
  <si>
    <t>成本逼近法</t>
  </si>
  <si>
    <t>是</t>
  </si>
  <si>
    <t>否</t>
  </si>
  <si>
    <t>评估基准日</t>
  </si>
  <si>
    <t>最终选取的评估方法</t>
  </si>
  <si>
    <t>第二种方法</t>
  </si>
  <si>
    <t>第二种方法评估值</t>
  </si>
  <si>
    <t>最终评估结果（万元）</t>
  </si>
  <si>
    <t>最终评估结果（元）</t>
  </si>
  <si>
    <t>评估结果大写人民币</t>
  </si>
  <si>
    <t>评估结论有效期</t>
  </si>
  <si>
    <t>说明页眉</t>
  </si>
  <si>
    <t>资产评估范围</t>
  </si>
  <si>
    <t>资产评估范围+金额</t>
  </si>
  <si>
    <t>流动资产评估范围</t>
  </si>
  <si>
    <t>非流动资产评估范围</t>
  </si>
  <si>
    <t>非流动资产评估范围+金额</t>
  </si>
  <si>
    <t>其他长期资产评估范围</t>
  </si>
  <si>
    <t>存货评估范围</t>
  </si>
  <si>
    <t>房产类评估范围</t>
  </si>
  <si>
    <t>设备类评估范围</t>
  </si>
  <si>
    <t>审计单位名称</t>
  </si>
  <si>
    <t>审计报告号</t>
  </si>
  <si>
    <t>表2  评估结果汇总表</t>
  </si>
  <si>
    <t>数值（万元）</t>
  </si>
  <si>
    <t>数值（元）</t>
  </si>
  <si>
    <t>总资产账面值</t>
  </si>
  <si>
    <t>总负债账面值</t>
  </si>
  <si>
    <t>所有者权益账面值</t>
  </si>
  <si>
    <t>资产基础法评估值</t>
  </si>
  <si>
    <t>收益法评估值</t>
  </si>
  <si>
    <t>市场法评估值</t>
  </si>
  <si>
    <t>（收益法-资产基础法）结果</t>
  </si>
  <si>
    <t>收-成差异率</t>
  </si>
  <si>
    <t>（收益法-市场法）结果</t>
  </si>
  <si>
    <t>收-市差异率</t>
  </si>
  <si>
    <t>（资产基础法-市场法）结果</t>
  </si>
  <si>
    <t>最终选取的评估值比第二种方法评估值</t>
  </si>
  <si>
    <t>不同方法的评估结果差异值</t>
  </si>
  <si>
    <t>不同方法的评估结果差异率</t>
  </si>
  <si>
    <t>资产基础法评估结论描述</t>
  </si>
  <si>
    <t>被评估单位股东权益评估结论描述</t>
  </si>
  <si>
    <t>总资产评估结论描述</t>
  </si>
  <si>
    <t>负债评估结论描述</t>
  </si>
  <si>
    <t>在建工程-土建工程增减值描述</t>
  </si>
  <si>
    <t>土地使用权增减值描述</t>
  </si>
  <si>
    <t>固定资产—设备类增减值描述</t>
  </si>
  <si>
    <t>在建工程—设备安装工程增减值描述</t>
  </si>
  <si>
    <t>表3  资产基础法评估结果汇总表</t>
  </si>
  <si>
    <t>项            目</t>
  </si>
  <si>
    <t>账面价值</t>
  </si>
  <si>
    <t>评估价值</t>
  </si>
  <si>
    <t>增值额</t>
  </si>
  <si>
    <t>增值率%</t>
  </si>
  <si>
    <t>评估范围</t>
  </si>
  <si>
    <t>评估范围+金额</t>
  </si>
  <si>
    <t>A</t>
  </si>
  <si>
    <t>B</t>
  </si>
  <si>
    <t>C=B-A</t>
  </si>
  <si>
    <t>D=C/A×100%</t>
  </si>
  <si>
    <t>流动资产</t>
  </si>
  <si>
    <t>非流动资产</t>
  </si>
  <si>
    <t>其中：可供出售金融资产</t>
  </si>
  <si>
    <t xml:space="preserve">      持有至到期投资</t>
  </si>
  <si>
    <t xml:space="preserve">      债权投资</t>
  </si>
  <si>
    <t xml:space="preserve">      其他债权投资</t>
  </si>
  <si>
    <t xml:space="preserve">      长期应收款</t>
  </si>
  <si>
    <t xml:space="preserve">      长期股权投资</t>
  </si>
  <si>
    <t xml:space="preserve">      其他权益工具投资</t>
  </si>
  <si>
    <t xml:space="preserve">      其他非流动金融资产</t>
  </si>
  <si>
    <t xml:space="preserve">      投资性房地产</t>
  </si>
  <si>
    <t xml:space="preserve">      固定资产</t>
  </si>
  <si>
    <t xml:space="preserve">      在建工程</t>
  </si>
  <si>
    <t xml:space="preserve">      生产性生物资产</t>
  </si>
  <si>
    <t xml:space="preserve">      油气资产</t>
  </si>
  <si>
    <t xml:space="preserve">      使用权资产</t>
  </si>
  <si>
    <t xml:space="preserve">      无形资产</t>
  </si>
  <si>
    <t xml:space="preserve">      开发支出</t>
  </si>
  <si>
    <t xml:space="preserve">      商誉</t>
  </si>
  <si>
    <t xml:space="preserve">      长期待摊费用</t>
  </si>
  <si>
    <t xml:space="preserve">      递延所得税资产</t>
  </si>
  <si>
    <t xml:space="preserve">      其他非流动资产</t>
  </si>
  <si>
    <t>资产总计</t>
  </si>
  <si>
    <t>流动负债</t>
  </si>
  <si>
    <t>非流动负债</t>
  </si>
  <si>
    <t>负债总计</t>
  </si>
  <si>
    <t>净资产</t>
  </si>
  <si>
    <r>
      <rPr>
        <b/>
        <sz val="10"/>
        <rFont val="宋体"/>
        <charset val="134"/>
      </rPr>
      <t>表4-1  被评估单位近三年一期的财务状况如下表</t>
    </r>
    <r>
      <rPr>
        <b/>
        <sz val="10"/>
        <color rgb="FFFF0000"/>
        <rFont val="宋体"/>
        <charset val="134"/>
      </rPr>
      <t>（母公司口径）</t>
    </r>
  </si>
  <si>
    <t>Y</t>
  </si>
  <si>
    <t>所有者权益</t>
  </si>
  <si>
    <r>
      <rPr>
        <b/>
        <sz val="10"/>
        <rFont val="宋体"/>
        <charset val="134"/>
      </rPr>
      <t>表4-2  被评估单位近三年一期的经营状况如下表</t>
    </r>
    <r>
      <rPr>
        <b/>
        <sz val="10"/>
        <color rgb="FFFF0000"/>
        <rFont val="宋体"/>
        <charset val="134"/>
      </rPr>
      <t>（母公司口径）</t>
    </r>
  </si>
  <si>
    <t>营业收入</t>
  </si>
  <si>
    <t>利润总额</t>
  </si>
  <si>
    <t>净利润</t>
  </si>
  <si>
    <r>
      <rPr>
        <b/>
        <sz val="10"/>
        <rFont val="宋体"/>
        <charset val="134"/>
      </rPr>
      <t>表4-3  被评估单位近三年一期的财务状况如下表</t>
    </r>
    <r>
      <rPr>
        <b/>
        <sz val="10"/>
        <color rgb="FFFF0000"/>
        <rFont val="宋体"/>
        <charset val="134"/>
      </rPr>
      <t>（合并报表口径）</t>
    </r>
  </si>
  <si>
    <t>资产</t>
  </si>
  <si>
    <t>负债</t>
  </si>
  <si>
    <t>股东全部权益</t>
  </si>
  <si>
    <t>归属于母公司所有者权益</t>
  </si>
  <si>
    <r>
      <rPr>
        <b/>
        <sz val="10"/>
        <rFont val="宋体"/>
        <charset val="134"/>
      </rPr>
      <t>表4-4  被评估单位近三年一期的经营状况如下表</t>
    </r>
    <r>
      <rPr>
        <b/>
        <sz val="10"/>
        <color rgb="FFFF0000"/>
        <rFont val="宋体"/>
        <charset val="134"/>
      </rPr>
      <t>（合并报表口径）</t>
    </r>
  </si>
  <si>
    <t>营业利润</t>
  </si>
  <si>
    <t>归属于母公司股东净利润</t>
  </si>
  <si>
    <t xml:space="preserve">表5  流动资产评估汇总表 </t>
  </si>
  <si>
    <t>科目名称</t>
  </si>
  <si>
    <t>货币资金</t>
  </si>
  <si>
    <t>交易性金融资产</t>
  </si>
  <si>
    <t>应收款项融资</t>
  </si>
  <si>
    <t>存货</t>
  </si>
  <si>
    <t>一年内到期的非流动资产</t>
  </si>
  <si>
    <t>流动资产合计</t>
  </si>
  <si>
    <t>表6  实物资产汇总表</t>
  </si>
  <si>
    <t>项  目</t>
  </si>
  <si>
    <t>金  额</t>
  </si>
  <si>
    <t>分布地点</t>
  </si>
  <si>
    <t>固定资产—房屋建筑物类</t>
  </si>
  <si>
    <t>固定资产—设备类</t>
  </si>
  <si>
    <t>在建工程</t>
  </si>
  <si>
    <t>无形资产-土地</t>
  </si>
  <si>
    <t xml:space="preserve">表7  存货评估汇总表 </t>
  </si>
  <si>
    <t>计提减值准备金额</t>
  </si>
  <si>
    <t>存货合计</t>
  </si>
  <si>
    <t xml:space="preserve">  减：存货跌价准备</t>
  </si>
  <si>
    <t>存货净额</t>
  </si>
  <si>
    <t>表8  房产类评估结果表</t>
  </si>
  <si>
    <t>增减值</t>
  </si>
  <si>
    <t>增值率</t>
  </si>
  <si>
    <t>固定资产-房屋建筑物类</t>
  </si>
  <si>
    <t>在建工程-土建类</t>
  </si>
  <si>
    <t>无形资产-土地使用权</t>
  </si>
  <si>
    <t>房地产类评估汇总</t>
  </si>
  <si>
    <t>表9  房屋建(构)筑物评估结果汇总表</t>
  </si>
  <si>
    <t>原值</t>
  </si>
  <si>
    <t>净额</t>
  </si>
  <si>
    <t>净值</t>
  </si>
  <si>
    <t>合计</t>
  </si>
  <si>
    <t>表10  设备类评估结果表</t>
  </si>
  <si>
    <t>固定资产-设备</t>
  </si>
  <si>
    <t>固定资产-船舶</t>
  </si>
  <si>
    <t>在建工程-设备</t>
  </si>
  <si>
    <t>设备类评估合计</t>
  </si>
  <si>
    <t xml:space="preserve">表11  固定资产-设备类评估结果汇总表 </t>
  </si>
  <si>
    <t xml:space="preserve">表12  在建工程评估汇总表 </t>
  </si>
  <si>
    <t>设备安装工程</t>
  </si>
  <si>
    <t xml:space="preserve">表13  其他长期资产评估汇总表 </t>
  </si>
  <si>
    <t>可供出售金融资产</t>
  </si>
  <si>
    <t>持有至到期的投资</t>
  </si>
  <si>
    <t>债权投资</t>
  </si>
  <si>
    <t>长期应收款</t>
  </si>
  <si>
    <t>无形资产-其他</t>
  </si>
  <si>
    <t>其他非流动资产</t>
  </si>
  <si>
    <t>表14  长期股权投资评估结果</t>
  </si>
  <si>
    <t>被投资单位名称</t>
  </si>
  <si>
    <t>持股比例</t>
  </si>
  <si>
    <t>整体评估后被投资单位净资产</t>
  </si>
  <si>
    <t>评估值</t>
  </si>
  <si>
    <t xml:space="preserve">表15  负债评估汇总表 </t>
  </si>
  <si>
    <t>负债合计</t>
  </si>
  <si>
    <t>表16  资产评估结果分类汇总表</t>
  </si>
  <si>
    <t>一、流动资产合计</t>
  </si>
  <si>
    <t>二、非流动资产合计</t>
  </si>
  <si>
    <t>持有至到期投资</t>
  </si>
  <si>
    <t>固定资产净额</t>
  </si>
  <si>
    <t>无形资产</t>
  </si>
  <si>
    <t>三、资产总计</t>
  </si>
  <si>
    <t>四、流动负债合计</t>
  </si>
  <si>
    <t>五、非流动负债合计</t>
  </si>
  <si>
    <t>六、负债总计</t>
  </si>
  <si>
    <t>七、净资产（所有者权益）</t>
  </si>
  <si>
    <t>表17  组织和实时时间安排</t>
  </si>
  <si>
    <r>
      <rPr>
        <sz val="10"/>
        <rFont val="宋体"/>
        <charset val="134"/>
      </rPr>
      <t>时间安排</t>
    </r>
    <r>
      <rPr>
        <sz val="10"/>
        <rFont val="Times New Roman"/>
        <charset val="134"/>
      </rPr>
      <t> </t>
    </r>
  </si>
  <si>
    <t>主要任务</t>
  </si>
  <si>
    <t>措施</t>
  </si>
  <si>
    <t>人员分工</t>
  </si>
  <si>
    <t>2022年7月1日～12月31日</t>
  </si>
  <si>
    <t>核实各类资产负债评估明细申报表上列示的全部数字的客观性、真实性、合法性</t>
  </si>
  <si>
    <t>按操作规范要求，评估人员按分工逐一清查核实</t>
  </si>
  <si>
    <t>全体评估人员</t>
  </si>
  <si>
    <t>检查资产清查的广度与深度是否符合资产评估的要求，是否与经济行为所涉及 的资产一致。编写清查说明</t>
  </si>
  <si>
    <t>各专业小组汇报清查结果并对清查差异作出说明，收集证据，佐证清查结果</t>
  </si>
  <si>
    <t>表18  负债评估结果</t>
  </si>
  <si>
    <t>表19  自动匹配辅助表</t>
  </si>
  <si>
    <t>帐面价值</t>
  </si>
  <si>
    <t>成本法下使用的评估方法</t>
  </si>
  <si>
    <t>备注</t>
  </si>
  <si>
    <t>设备类</t>
  </si>
  <si>
    <t>成本法</t>
  </si>
  <si>
    <t>包括：电子设备、机器设备、车辆</t>
  </si>
  <si>
    <t>固定资产-房屋建筑物类（4-10-1、4-10-2、4-10-3、4-10-4）</t>
  </si>
  <si>
    <t>重编预算法</t>
  </si>
  <si>
    <t>车辆案例</t>
  </si>
  <si>
    <t>存货类</t>
  </si>
  <si>
    <t>包括：（1）原材料（2）产成品（半成品）（3）在产品（4）库存商品（5）在用低值易耗品</t>
  </si>
  <si>
    <t>存货汇总--材料采购（在途物资）</t>
  </si>
  <si>
    <t>存货汇总--原材料</t>
  </si>
  <si>
    <t>存货汇总--在库周转材料</t>
  </si>
  <si>
    <t>存货汇总--委托加工物资</t>
  </si>
  <si>
    <t>存货汇总--产成品（库存商品）</t>
  </si>
  <si>
    <t>存货汇总--在产品（自制半成品）</t>
  </si>
  <si>
    <t>存货汇总--发出商品</t>
  </si>
  <si>
    <t>存货汇总--在用周转材料</t>
  </si>
  <si>
    <t>存货汇总--开发产品</t>
  </si>
  <si>
    <t>存货汇总--开发成本</t>
  </si>
  <si>
    <t>存货汇总--消耗性生物资产</t>
  </si>
  <si>
    <t>存货汇总--工程施工</t>
  </si>
  <si>
    <t>不动产</t>
  </si>
  <si>
    <t>股权投资情况</t>
  </si>
  <si>
    <t>母公司资产、负债及财务状况</t>
  </si>
  <si>
    <t>合并报表资产、负债及财务状况</t>
  </si>
  <si>
    <t>表20  无形资产-其他自动匹配辅助表</t>
  </si>
  <si>
    <t>分类</t>
  </si>
  <si>
    <t>是否涉及</t>
  </si>
  <si>
    <t>收益法衍生模型</t>
  </si>
  <si>
    <t>收入分成</t>
  </si>
  <si>
    <t>多期超额收益--决策树法</t>
  </si>
  <si>
    <t>无形资产-其他无形资产</t>
  </si>
  <si>
    <t>外购软件</t>
  </si>
  <si>
    <t>无</t>
  </si>
  <si>
    <t>商标</t>
  </si>
  <si>
    <t>专利</t>
  </si>
  <si>
    <t>专有技术</t>
  </si>
  <si>
    <t>软件著作权</t>
  </si>
  <si>
    <t>作品著作权</t>
  </si>
  <si>
    <t>域名</t>
  </si>
  <si>
    <t>资质</t>
  </si>
  <si>
    <t>其他1</t>
  </si>
  <si>
    <t>有</t>
  </si>
  <si>
    <t>其他2</t>
  </si>
  <si>
    <t>其他3</t>
  </si>
  <si>
    <t>表21  货币资金匹配辅助表</t>
  </si>
  <si>
    <t>银行存款及其他货币资金</t>
  </si>
  <si>
    <t xml:space="preserve"> </t>
  </si>
  <si>
    <t>表22  固定资产-机器设备案例评估匹配辅助表</t>
  </si>
  <si>
    <t>进口设备</t>
  </si>
  <si>
    <t>国产设备</t>
  </si>
  <si>
    <t>管道资产</t>
  </si>
  <si>
    <t>含经济性贬值</t>
  </si>
  <si>
    <t>设备市场法</t>
  </si>
  <si>
    <t>船舶市场法</t>
  </si>
  <si>
    <t>表23  固定资产-电子设备案例评估匹配辅助表</t>
  </si>
  <si>
    <t>企业整体价值</t>
  </si>
  <si>
    <t>股东部分权益价值</t>
  </si>
  <si>
    <t>市场价值是指自愿买方和自愿卖方在各自理性行事且未受任何强迫的情况下，评估对象在评估基准日进行正常公平交易的价值估计数额。</t>
  </si>
  <si>
    <t>清算价值</t>
  </si>
  <si>
    <t>清算价值是指评估对象处于被迫出售、快速变现等非正常市场条件下的价值估计数额。</t>
  </si>
  <si>
    <t>残余价值</t>
  </si>
  <si>
    <t>残余价值是指机器设备、房屋建筑物或者其他有形资产等的拆零变现价值估计数额。</t>
  </si>
  <si>
    <t>公允价值</t>
  </si>
  <si>
    <t>公允价值是指熟悉市场情况的买卖双方在公平交易的条件下和自愿的情况下所确定的价格，或无关联的双方在公平交易的条件下一项资产可以被买卖或者一项负债可以被清偿的成交价格。</t>
  </si>
  <si>
    <t>在用价值</t>
  </si>
  <si>
    <t>在用价值是指将评估对象作为企业、资产组组成部分或者要素资产，按其正在使用方式和程度及其对所属企业或者资产组的贡献的价值估计数额。</t>
  </si>
  <si>
    <t>投资价值</t>
  </si>
  <si>
    <t>投资价值是指评估对象对于具有明确投资目标的特定投资者或者某一类投资者所具有的价值估计数额，亦称特定投资者价值。</t>
  </si>
  <si>
    <t>此科目无数据未评估</t>
  </si>
  <si>
    <t>固定资产-房屋建筑物类评估方法</t>
  </si>
  <si>
    <t>资产基础法、收益法</t>
  </si>
  <si>
    <t>成本法、收益法</t>
  </si>
  <si>
    <t>资产基础法、市场法</t>
  </si>
  <si>
    <t>成本法、市场法</t>
  </si>
  <si>
    <t>收益法、市场法</t>
  </si>
  <si>
    <t>资产基础法、收益法、市场法</t>
  </si>
  <si>
    <t>成本法、收益法、市场法</t>
  </si>
  <si>
    <t>判断有无</t>
  </si>
  <si>
    <t>资产评估申报表索引目录</t>
  </si>
  <si>
    <t>资产负债表</t>
  </si>
  <si>
    <t>评估结果汇总表（万元）</t>
  </si>
  <si>
    <t>评估结果分类汇总表</t>
  </si>
  <si>
    <t>可供出售_债券投资</t>
  </si>
  <si>
    <t>可供出售_其他投资</t>
  </si>
  <si>
    <t>其他投资</t>
  </si>
  <si>
    <t>投资性土地</t>
  </si>
  <si>
    <t>固定资产</t>
  </si>
  <si>
    <t>存货汇总</t>
  </si>
  <si>
    <t>构筑物</t>
  </si>
  <si>
    <t>管道沟槽</t>
  </si>
  <si>
    <t>在建-土建</t>
  </si>
  <si>
    <t>在建-设备</t>
  </si>
  <si>
    <t>在建-待摊投资</t>
  </si>
  <si>
    <t>在建-工程物资</t>
  </si>
  <si>
    <t>矿业权</t>
  </si>
  <si>
    <t>返回索引页</t>
  </si>
  <si>
    <t>金额单位：人民币元</t>
  </si>
  <si>
    <t>注释</t>
  </si>
  <si>
    <t>基准日审定数</t>
  </si>
  <si>
    <t xml:space="preserve">负债和所有者权益 </t>
  </si>
  <si>
    <t>流动资产：</t>
  </si>
  <si>
    <t>流动负债：</t>
  </si>
  <si>
    <t>流动负债合计</t>
  </si>
  <si>
    <t>非流动资产：</t>
  </si>
  <si>
    <t>非流动负债：</t>
  </si>
  <si>
    <t>非流动负债合计</t>
  </si>
  <si>
    <t>所有者权益（或股东权益）：</t>
  </si>
  <si>
    <t>实收资本（或股本）</t>
  </si>
  <si>
    <t>其他权益工具</t>
  </si>
  <si>
    <t>其中：优先股</t>
  </si>
  <si>
    <t xml:space="preserve">      永续债</t>
  </si>
  <si>
    <t>资本公积</t>
  </si>
  <si>
    <t>减：库存股</t>
  </si>
  <si>
    <t>其他综合收益</t>
  </si>
  <si>
    <t>专项储备</t>
  </si>
  <si>
    <t>盈余公积</t>
  </si>
  <si>
    <t>非流动资产合计</t>
  </si>
  <si>
    <t>未分配利润</t>
  </si>
  <si>
    <t>所有者权益（或股东权益）合计</t>
  </si>
  <si>
    <t>负债和所有者权益（或股东权益）总计</t>
  </si>
  <si>
    <t>资产评估结果汇总表</t>
  </si>
  <si>
    <t>表1</t>
  </si>
  <si>
    <t>金额单位：人民币万元</t>
  </si>
  <si>
    <t>序号</t>
  </si>
  <si>
    <t>&lt;END&gt;</t>
  </si>
  <si>
    <t>打印边界</t>
  </si>
  <si>
    <t>平衡检查（无需打印）</t>
  </si>
  <si>
    <t>平衡1：净资产（元）/10000-净资产（万元）</t>
  </si>
  <si>
    <t>平衡2：非流动资产（万元）=各非流动资产科目之和（万元）</t>
  </si>
  <si>
    <t>平衡3：负债总额（万元）-流动负债-非流动负债（万元）</t>
  </si>
  <si>
    <t>平衡4：总资产-总负债-净资产（万元）</t>
  </si>
  <si>
    <t>平衡5：总资产-流动资产-非流动资产（万元）</t>
  </si>
  <si>
    <t>资产评估结果分类汇总表</t>
  </si>
  <si>
    <t xml:space="preserve">    表2</t>
  </si>
  <si>
    <t>资产负债表校核列</t>
  </si>
  <si>
    <t>资产负债表校核列(差额）</t>
  </si>
  <si>
    <t>八、不含长投标识为“Y”</t>
  </si>
  <si>
    <t>九、关联方资产</t>
  </si>
  <si>
    <t>十、关联方负债</t>
  </si>
  <si>
    <t>流动资产评估汇总表</t>
  </si>
  <si>
    <t>表3</t>
  </si>
  <si>
    <t>编号</t>
  </si>
  <si>
    <t>3-1</t>
  </si>
  <si>
    <t>3-2</t>
  </si>
  <si>
    <t>3-3</t>
  </si>
  <si>
    <t>3-4</t>
  </si>
  <si>
    <t>3-5</t>
  </si>
  <si>
    <t>3-6</t>
  </si>
  <si>
    <t>3-7</t>
  </si>
  <si>
    <t>3-8</t>
  </si>
  <si>
    <t>3-9</t>
  </si>
  <si>
    <t>3-10</t>
  </si>
  <si>
    <t>3-11</t>
  </si>
  <si>
    <t>3-12</t>
  </si>
  <si>
    <t>3-13</t>
  </si>
  <si>
    <t>货币资金评估汇总表</t>
  </si>
  <si>
    <t>表3-1</t>
  </si>
  <si>
    <t>3-1-1</t>
  </si>
  <si>
    <t>3-1-2</t>
  </si>
  <si>
    <t>3-1-3</t>
  </si>
  <si>
    <t>货币资金—现金评估明细表</t>
  </si>
  <si>
    <t>表3-1-1</t>
  </si>
  <si>
    <t>存放部门(单位)</t>
  </si>
  <si>
    <t>币种</t>
  </si>
  <si>
    <t>外币账面金额</t>
  </si>
  <si>
    <t>评估基准日汇率</t>
  </si>
  <si>
    <t>盘点表</t>
  </si>
  <si>
    <t>盘点情况</t>
  </si>
  <si>
    <t>调整后外币金额</t>
  </si>
  <si>
    <t>唯一标识列</t>
  </si>
  <si>
    <t>货币资金—银行存款评估明细表</t>
  </si>
  <si>
    <t>表3-1-2</t>
  </si>
  <si>
    <t>开户银行</t>
  </si>
  <si>
    <t>账号</t>
  </si>
  <si>
    <t>调节表</t>
  </si>
  <si>
    <t>函证单</t>
  </si>
  <si>
    <t>对账单</t>
  </si>
  <si>
    <t>货币资金—其他货币资金评估明细表</t>
  </si>
  <si>
    <t>表3-1-3</t>
  </si>
  <si>
    <t>名称及内容</t>
  </si>
  <si>
    <t>用途</t>
  </si>
  <si>
    <t>函证</t>
  </si>
  <si>
    <t>交易性金融资产评估汇总表</t>
  </si>
  <si>
    <t>表3-2</t>
  </si>
  <si>
    <t>3-2-1</t>
  </si>
  <si>
    <t>交易性金融资产-股票投资</t>
  </si>
  <si>
    <t>3-2-2</t>
  </si>
  <si>
    <t>交易性金融资产-债券投资</t>
  </si>
  <si>
    <t>3-2-3</t>
  </si>
  <si>
    <t>交易性金融资产-基金投资</t>
  </si>
  <si>
    <t>3-2-4</t>
  </si>
  <si>
    <t>交易性金融资产--其他投资</t>
  </si>
  <si>
    <t>交易性金融资产—股票投资评估明细表</t>
  </si>
  <si>
    <t>表3-2-1</t>
  </si>
  <si>
    <t>股票名称</t>
  </si>
  <si>
    <t>股票代码</t>
  </si>
  <si>
    <t>投资日期</t>
  </si>
  <si>
    <t>持股数量</t>
  </si>
  <si>
    <t>成  本</t>
  </si>
  <si>
    <t>基准日收盘价元/股</t>
  </si>
  <si>
    <t>交易性金融资产—债券投资评估明细表</t>
  </si>
  <si>
    <t>表3-2-2</t>
  </si>
  <si>
    <t>债券名称</t>
  </si>
  <si>
    <t>债券代码</t>
  </si>
  <si>
    <t>发行日期</t>
  </si>
  <si>
    <t>票面利率%</t>
  </si>
  <si>
    <t>成本</t>
  </si>
  <si>
    <t>交易性金融资产—基金投资评估明细表</t>
  </si>
  <si>
    <t>表3-2-3</t>
  </si>
  <si>
    <t>基金发行单位</t>
  </si>
  <si>
    <t>基金名称</t>
  </si>
  <si>
    <t>基金类型</t>
  </si>
  <si>
    <t>基金代码</t>
  </si>
  <si>
    <t>基准日净值/份</t>
  </si>
  <si>
    <t>交易性金融资产—其他投资评估明细表</t>
  </si>
  <si>
    <t>表3-2-4</t>
  </si>
  <si>
    <t>被投资单位</t>
  </si>
  <si>
    <t>投资名称</t>
  </si>
  <si>
    <t>投资类型</t>
  </si>
  <si>
    <t>投资份额</t>
  </si>
  <si>
    <t>基准日数量</t>
  </si>
  <si>
    <t>衍生金融资产评估明细表</t>
  </si>
  <si>
    <t>表3-3</t>
  </si>
  <si>
    <t>金融工具名称</t>
  </si>
  <si>
    <t>产品分类</t>
  </si>
  <si>
    <t>持有数量</t>
  </si>
  <si>
    <t>基准日交易均价</t>
  </si>
  <si>
    <t>现行年利率%</t>
  </si>
  <si>
    <t>浮动利率/固定利率%</t>
  </si>
  <si>
    <t>应收票据评估明细表</t>
  </si>
  <si>
    <t>表3-4</t>
  </si>
  <si>
    <t>户名(结算对象)</t>
  </si>
  <si>
    <t>出票日期</t>
  </si>
  <si>
    <t>到期日期</t>
  </si>
  <si>
    <t>账面余额</t>
  </si>
  <si>
    <t>计提减值准备</t>
  </si>
  <si>
    <t>票据类别</t>
  </si>
  <si>
    <t>票据编号</t>
  </si>
  <si>
    <t>应收票据合计</t>
  </si>
  <si>
    <t>减：应收票据坏账准备</t>
  </si>
  <si>
    <t>应收票据净额</t>
  </si>
  <si>
    <t>应收账款评估明细表</t>
  </si>
  <si>
    <t>表3-5</t>
  </si>
  <si>
    <t>欠款单位名称(结算对象)</t>
  </si>
  <si>
    <t>业务内容</t>
  </si>
  <si>
    <t>发生日期</t>
  </si>
  <si>
    <t>账龄</t>
  </si>
  <si>
    <t>汇率</t>
  </si>
  <si>
    <t>坏账准备</t>
  </si>
  <si>
    <t>回函</t>
  </si>
  <si>
    <t>替代程序</t>
  </si>
  <si>
    <t>应收账款合计</t>
  </si>
  <si>
    <t>减：坏账准备</t>
  </si>
  <si>
    <t>减：评估风险损失</t>
  </si>
  <si>
    <t>应收账款净额</t>
  </si>
  <si>
    <t>应收款项融资评估明细表</t>
  </si>
  <si>
    <t>表3-6</t>
  </si>
  <si>
    <t>欠款单位名称（结算对象)</t>
  </si>
  <si>
    <t>转入前会计科目</t>
  </si>
  <si>
    <t>利息率%</t>
  </si>
  <si>
    <t>应收账款融资合计</t>
  </si>
  <si>
    <t>减：应收账款融资减值准备</t>
  </si>
  <si>
    <t>应收账款融资净额</t>
  </si>
  <si>
    <t>预付款项评估明细表</t>
  </si>
  <si>
    <t>表3-7</t>
  </si>
  <si>
    <t>收款单位名称(结算对象)</t>
  </si>
  <si>
    <t>基准日汇率</t>
  </si>
  <si>
    <t>预付款项合计</t>
  </si>
  <si>
    <t>减：预付款项坏账准备</t>
  </si>
  <si>
    <t>预付款项净额</t>
  </si>
  <si>
    <t>其他应收款评估明细表</t>
  </si>
  <si>
    <t>表3-8</t>
  </si>
  <si>
    <t>其他应收款合计</t>
  </si>
  <si>
    <t>其他应收款净额</t>
  </si>
  <si>
    <t>存货评估汇总表</t>
  </si>
  <si>
    <t>表3-9</t>
  </si>
  <si>
    <t>3-9-1</t>
  </si>
  <si>
    <t>3-9-2</t>
  </si>
  <si>
    <t>3-9-3</t>
  </si>
  <si>
    <t>3-9-4</t>
  </si>
  <si>
    <t>3-9-5</t>
  </si>
  <si>
    <t>3-9-6</t>
  </si>
  <si>
    <t>3-9-7</t>
  </si>
  <si>
    <t>3-9-8</t>
  </si>
  <si>
    <t>3-9-9</t>
  </si>
  <si>
    <t>3-9-10</t>
  </si>
  <si>
    <t>3-9-11</t>
  </si>
  <si>
    <t>3-9-12</t>
  </si>
  <si>
    <t>减：存货跌价准备</t>
  </si>
  <si>
    <t>存货—材料采购（在途物资）评估明细表</t>
  </si>
  <si>
    <t>表3-9-1</t>
  </si>
  <si>
    <t>编号或代码</t>
  </si>
  <si>
    <t>名称及规格型号</t>
  </si>
  <si>
    <t>计量单位</t>
  </si>
  <si>
    <t>账面数量</t>
  </si>
  <si>
    <t>单价</t>
  </si>
  <si>
    <t>账面金额</t>
  </si>
  <si>
    <t>供应商名称</t>
  </si>
  <si>
    <t>实际数量</t>
  </si>
  <si>
    <t>评估单价</t>
  </si>
  <si>
    <t>材料采购（在途物资）合计</t>
  </si>
  <si>
    <t>减：材料采购（在途物资）跌价准备</t>
  </si>
  <si>
    <t>材料采购（在途物资）净额</t>
  </si>
  <si>
    <t>存货—原材料评估明细表</t>
  </si>
  <si>
    <t>表3-9-2</t>
  </si>
  <si>
    <t>存放地点</t>
  </si>
  <si>
    <t>数量</t>
  </si>
  <si>
    <t>库存状态</t>
  </si>
  <si>
    <t>闲置存货库龄</t>
  </si>
  <si>
    <t>基准日近期单价</t>
  </si>
  <si>
    <t>合理费用率</t>
  </si>
  <si>
    <t>贬值率</t>
  </si>
  <si>
    <t>原材料合计</t>
  </si>
  <si>
    <t>减：原材料跌价准备</t>
  </si>
  <si>
    <t>原材料净额</t>
  </si>
  <si>
    <t>存货—在库周转材料评估明细表</t>
  </si>
  <si>
    <t xml:space="preserve"> 表3-9-3</t>
  </si>
  <si>
    <t>在用周转材料合计</t>
  </si>
  <si>
    <t>减：在用周转材料跌价准备</t>
  </si>
  <si>
    <t>在用周转材料净额</t>
  </si>
  <si>
    <t>存货—委托加工物资评估明细表</t>
  </si>
  <si>
    <t>表3-9-4</t>
  </si>
  <si>
    <t>订单号码</t>
  </si>
  <si>
    <t>加工单位名称</t>
  </si>
  <si>
    <t>委托加工物资合计</t>
  </si>
  <si>
    <t>减：委托加工物资跌价准备</t>
  </si>
  <si>
    <t>委托加工物资净额</t>
  </si>
  <si>
    <t>存货—产成品（库存商品、开发产品、农产品）评估明细表</t>
  </si>
  <si>
    <t>表3-9-5</t>
  </si>
  <si>
    <t>名称</t>
  </si>
  <si>
    <t>规格型号</t>
  </si>
  <si>
    <t>外币单价</t>
  </si>
  <si>
    <t>人民币单价</t>
  </si>
  <si>
    <t>销售状态（1.2.3.4）</t>
  </si>
  <si>
    <t>不含税出厂价</t>
  </si>
  <si>
    <t>长期存货库龄</t>
  </si>
  <si>
    <t>计算参数</t>
  </si>
  <si>
    <t>评估外币单价</t>
  </si>
  <si>
    <t>评估人民币单价</t>
  </si>
  <si>
    <t>产成品（库存商品）合计</t>
  </si>
  <si>
    <t>减：产成品（库存商品）跌价准备</t>
  </si>
  <si>
    <t>产成品（库存商品）净额</t>
  </si>
  <si>
    <t>存货—在产品（自制半成品）评估明细表</t>
  </si>
  <si>
    <t>表3-9-6</t>
  </si>
  <si>
    <t>对应产成品的单位成本</t>
  </si>
  <si>
    <t>约当产量</t>
  </si>
  <si>
    <t>在产品（自制半成品）合计</t>
  </si>
  <si>
    <t>减：在产品（自制半成品）跌价准备</t>
  </si>
  <si>
    <t>在产品（自制半成品）净额</t>
  </si>
  <si>
    <t>存货—发出商品评估明细表</t>
  </si>
  <si>
    <t>表3-9-7</t>
  </si>
  <si>
    <t>商品名称</t>
  </si>
  <si>
    <t>对方单位名称</t>
  </si>
  <si>
    <t>发出商品合计</t>
  </si>
  <si>
    <t>减：发出商品跌价准备</t>
  </si>
  <si>
    <t>发出商品净额</t>
  </si>
  <si>
    <t>存货—在用周转材料评估明细表</t>
  </si>
  <si>
    <t>表3-9-8</t>
  </si>
  <si>
    <t>启用日期</t>
  </si>
  <si>
    <t>原始入账价值</t>
  </si>
  <si>
    <t>成新率%</t>
  </si>
  <si>
    <t>存货—开发产品评估明细表</t>
  </si>
  <si>
    <t>表3-9-9</t>
  </si>
  <si>
    <t>土地证号或不动产权证书号</t>
  </si>
  <si>
    <t>详细地址</t>
  </si>
  <si>
    <t>土地用途</t>
  </si>
  <si>
    <t>结构</t>
  </si>
  <si>
    <t>开工日期</t>
  </si>
  <si>
    <t>完工日期</t>
  </si>
  <si>
    <t>开发面积</t>
  </si>
  <si>
    <t>跌价准备金额</t>
  </si>
  <si>
    <t>账面净额</t>
  </si>
  <si>
    <t>开发产品合计</t>
  </si>
  <si>
    <t>减：开发产品跌价准备</t>
  </si>
  <si>
    <t>开发产品净额</t>
  </si>
  <si>
    <t>存货—开发成本评估明细表</t>
  </si>
  <si>
    <t>表3-9-10</t>
  </si>
  <si>
    <t>土地使用权面积（平方米）</t>
  </si>
  <si>
    <t>预计完工日期</t>
  </si>
  <si>
    <t>跌价准备</t>
  </si>
  <si>
    <t>开发成本合计</t>
  </si>
  <si>
    <t>减：跌价准备</t>
  </si>
  <si>
    <t>开发成本净额</t>
  </si>
  <si>
    <t>存货—消耗性生物资产评估明细表</t>
  </si>
  <si>
    <t>表3-9-11</t>
  </si>
  <si>
    <t>基准日不含税销售单价</t>
  </si>
  <si>
    <t>消耗性生物资产合计</t>
  </si>
  <si>
    <t>减：消耗性生物资产跌价准备</t>
  </si>
  <si>
    <t>消耗性生物资产净额</t>
  </si>
  <si>
    <t>存货——工程施工评估明细表</t>
  </si>
  <si>
    <t>表3-9-12</t>
  </si>
  <si>
    <t>合同金额</t>
  </si>
  <si>
    <t>开工时间</t>
  </si>
  <si>
    <t>预计完工时间</t>
  </si>
  <si>
    <t>基准日完工程度%</t>
  </si>
  <si>
    <t>预计总成本</t>
  </si>
  <si>
    <t>已结转成本</t>
  </si>
  <si>
    <t>已结转收入</t>
  </si>
  <si>
    <t>合同成本</t>
  </si>
  <si>
    <t>合同毛利</t>
  </si>
  <si>
    <t>工程结算</t>
  </si>
  <si>
    <t>合同资产评估明细表</t>
  </si>
  <si>
    <t>表3-10</t>
  </si>
  <si>
    <t>履约义务</t>
  </si>
  <si>
    <t>合同资产合计</t>
  </si>
  <si>
    <t>合同资产净额</t>
  </si>
  <si>
    <t>持有待售资产评估明细表</t>
  </si>
  <si>
    <t>表3-11</t>
  </si>
  <si>
    <t>资产类别</t>
  </si>
  <si>
    <t>资产名称</t>
  </si>
  <si>
    <t>转入日期</t>
  </si>
  <si>
    <t>预计处置费用</t>
  </si>
  <si>
    <t>预计处置时间</t>
  </si>
  <si>
    <t>合同</t>
  </si>
  <si>
    <t>一年到期非流动资产评估明细表</t>
  </si>
  <si>
    <t>表3-12</t>
  </si>
  <si>
    <t>项目及内容</t>
  </si>
  <si>
    <t>结算内容</t>
  </si>
  <si>
    <t>其他流动资产评估明细表</t>
  </si>
  <si>
    <t>表3-13</t>
  </si>
  <si>
    <t>形成原因</t>
  </si>
  <si>
    <t>非流动资产评估汇总表</t>
  </si>
  <si>
    <t>表4</t>
  </si>
  <si>
    <t>4-1</t>
  </si>
  <si>
    <t>4-2</t>
  </si>
  <si>
    <t>4-3</t>
  </si>
  <si>
    <t>4-4</t>
  </si>
  <si>
    <t>4-5</t>
  </si>
  <si>
    <t>4-6</t>
  </si>
  <si>
    <t>4-7</t>
  </si>
  <si>
    <t>4-8</t>
  </si>
  <si>
    <t>4-9</t>
  </si>
  <si>
    <t>4-10</t>
  </si>
  <si>
    <t>固定资产原值</t>
  </si>
  <si>
    <t>其中：建筑物类</t>
  </si>
  <si>
    <t>设 备 类</t>
  </si>
  <si>
    <t>土 地 类</t>
  </si>
  <si>
    <t>减：累计折旧</t>
  </si>
  <si>
    <t>固定资产净值</t>
  </si>
  <si>
    <t>减：固定资产减值准备</t>
  </si>
  <si>
    <t>4-11</t>
  </si>
  <si>
    <t>4-12</t>
  </si>
  <si>
    <t>4-13</t>
  </si>
  <si>
    <t>4-14</t>
  </si>
  <si>
    <t>4-15</t>
  </si>
  <si>
    <t>其中：土地使用权</t>
  </si>
  <si>
    <t>4-16</t>
  </si>
  <si>
    <t>4-17</t>
  </si>
  <si>
    <t>4-18</t>
  </si>
  <si>
    <t>4-19</t>
  </si>
  <si>
    <t>4-20</t>
  </si>
  <si>
    <r>
      <rPr>
        <u/>
        <sz val="12"/>
        <color theme="10"/>
        <rFont val="宋体"/>
        <charset val="134"/>
      </rPr>
      <t>返回索引目录</t>
    </r>
  </si>
  <si>
    <t>可供出售金融资产汇总表</t>
  </si>
  <si>
    <t>评估基准日：2020年12月31日</t>
  </si>
  <si>
    <t>表4-1</t>
  </si>
  <si>
    <t>被评估单位：上海××股份有限公司</t>
  </si>
  <si>
    <t>4-1-1</t>
  </si>
  <si>
    <t>可供出售金融资产—股票投资</t>
  </si>
  <si>
    <t>4-1-2</t>
  </si>
  <si>
    <t>可供出售金融资产—债券投资</t>
  </si>
  <si>
    <t>4-1-3</t>
  </si>
  <si>
    <t>可供出售金融资产—其他投资</t>
  </si>
  <si>
    <t>减：减值准备</t>
  </si>
  <si>
    <t>可供出售金融资产净额</t>
  </si>
  <si>
    <t>可供出售金融资产-股票投资评估明细表</t>
  </si>
  <si>
    <t xml:space="preserve"> 表4-1-1</t>
  </si>
  <si>
    <t>股票简称</t>
  </si>
  <si>
    <t>股票性质</t>
  </si>
  <si>
    <t>基准日市价</t>
  </si>
  <si>
    <t>取得成本</t>
  </si>
  <si>
    <t>可供出售金融资产-股票投资合计</t>
  </si>
  <si>
    <t>可供出售金融资产-股票投资净额</t>
  </si>
  <si>
    <t>可供出售金融资产-债券投资评估明细表</t>
  </si>
  <si>
    <t xml:space="preserve"> 表4-1-2</t>
  </si>
  <si>
    <t>债券简称</t>
  </si>
  <si>
    <t>债券种类</t>
  </si>
  <si>
    <t>到期日</t>
  </si>
  <si>
    <t>票面利率</t>
  </si>
  <si>
    <t>基准日市场单价</t>
  </si>
  <si>
    <t>可供出售金融资产-债券投资合计</t>
  </si>
  <si>
    <t>可供出售金融资产-债券投资净额</t>
  </si>
  <si>
    <t>可供出售金融资产-其他投资评估明细表</t>
  </si>
  <si>
    <t xml:space="preserve"> 表4-1-3</t>
  </si>
  <si>
    <t>金融资产名称</t>
  </si>
  <si>
    <t>可供出售金融资产-其他投资合计</t>
  </si>
  <si>
    <t>可供出售金融资产-其他投资净额</t>
  </si>
  <si>
    <t>持有至到期投资评估明细表</t>
  </si>
  <si>
    <t xml:space="preserve"> 表4-2</t>
  </si>
  <si>
    <t>利率%</t>
  </si>
  <si>
    <t>投资成本</t>
  </si>
  <si>
    <t>持有至到期投资合计</t>
  </si>
  <si>
    <t>持有至到期投资净额</t>
  </si>
  <si>
    <t/>
  </si>
  <si>
    <t>债权投资评估明细表</t>
  </si>
  <si>
    <t xml:space="preserve"> 表4-3</t>
  </si>
  <si>
    <t>债权投资对象名称</t>
  </si>
  <si>
    <t>债权投资合计</t>
  </si>
  <si>
    <t>减：债权投资减值准备</t>
  </si>
  <si>
    <t>债权投资净额</t>
  </si>
  <si>
    <t>其他债权投资评估明细表</t>
  </si>
  <si>
    <t>表4-4</t>
  </si>
  <si>
    <t>其他债权投资对象名称</t>
  </si>
  <si>
    <t>长期应收款评估明细表</t>
  </si>
  <si>
    <t>表4-5</t>
  </si>
  <si>
    <t>外币金额</t>
  </si>
  <si>
    <t>回函情况</t>
  </si>
  <si>
    <t>长期应收款合计</t>
  </si>
  <si>
    <t>减：长期应收款坏账准备</t>
  </si>
  <si>
    <t>长期应收款净额</t>
  </si>
  <si>
    <t>长期股权投资评估明细表</t>
  </si>
  <si>
    <t>表4-6</t>
  </si>
  <si>
    <t>协议投资期限</t>
  </si>
  <si>
    <t>持股比例%</t>
  </si>
  <si>
    <t>是否控股</t>
  </si>
  <si>
    <t>核算方法</t>
  </si>
  <si>
    <t>被投资单位100%股权评估结果</t>
  </si>
  <si>
    <t>打开评估（Y/N)</t>
  </si>
  <si>
    <t>公司代码</t>
  </si>
  <si>
    <t>长期股权投资合计</t>
  </si>
  <si>
    <t>减：长期股权投资减值准备</t>
  </si>
  <si>
    <t>长期股权投资净额</t>
  </si>
  <si>
    <t>其他权益工具投资评估明细表</t>
  </si>
  <si>
    <t>表4-7</t>
  </si>
  <si>
    <t>权益工具名称</t>
  </si>
  <si>
    <t>权益工具种类</t>
  </si>
  <si>
    <t>其他权益工具投资合计</t>
  </si>
  <si>
    <t>减：其他权益工具投资减值准备</t>
  </si>
  <si>
    <t>其他权益工具投资净额</t>
  </si>
  <si>
    <t>其他非流动金融资产评估明细表</t>
  </si>
  <si>
    <t>表4-8</t>
  </si>
  <si>
    <t>金融资产种类</t>
  </si>
  <si>
    <t>其他非流动金融资产合计</t>
  </si>
  <si>
    <t>减：其他非流动金融资产减值准备</t>
  </si>
  <si>
    <t>其他非流动金融资产净额</t>
  </si>
  <si>
    <t>投资性房地产汇总表</t>
  </si>
  <si>
    <t>表4-9</t>
  </si>
  <si>
    <t>4-9-1</t>
  </si>
  <si>
    <t>投资性房地产-房屋</t>
  </si>
  <si>
    <t>4-9-2</t>
  </si>
  <si>
    <t>投资性房地产-土地使用权</t>
  </si>
  <si>
    <t>投资性房地产合计</t>
  </si>
  <si>
    <t>减：投资性房地产减值准备</t>
  </si>
  <si>
    <t>投资性房地产净额</t>
  </si>
  <si>
    <t>投资性房地产——房屋评估明细表</t>
  </si>
  <si>
    <t>表4-9-1</t>
  </si>
  <si>
    <t>权证编号</t>
  </si>
  <si>
    <t>房屋名称</t>
  </si>
  <si>
    <t>来源</t>
  </si>
  <si>
    <t>建成年月</t>
  </si>
  <si>
    <t>建筑面积</t>
  </si>
  <si>
    <t>成本单价</t>
  </si>
  <si>
    <t>账面值计量方式（原始/公允价值）</t>
  </si>
  <si>
    <t>房产用途</t>
  </si>
  <si>
    <t>账面原值</t>
  </si>
  <si>
    <t>账面净值</t>
  </si>
  <si>
    <t>公允价值计量模式补充历史成本</t>
  </si>
  <si>
    <t>装修</t>
  </si>
  <si>
    <t>层数</t>
  </si>
  <si>
    <t>层高</t>
  </si>
  <si>
    <t>跨度m</t>
  </si>
  <si>
    <t>跨数</t>
  </si>
  <si>
    <t>柱距m</t>
  </si>
  <si>
    <t>基础</t>
  </si>
  <si>
    <t>起重设备</t>
  </si>
  <si>
    <t>电梯</t>
  </si>
  <si>
    <t>评估原值</t>
  </si>
  <si>
    <t>评估净值</t>
  </si>
  <si>
    <t>评估单价
(元/㎡)</t>
  </si>
  <si>
    <t>投资性房地产－房屋合计</t>
  </si>
  <si>
    <t>投资性房地产－房屋净额</t>
  </si>
  <si>
    <t>投资性房地产——土地使用权评估明细表</t>
  </si>
  <si>
    <t>表4-9-2</t>
  </si>
  <si>
    <t>土地权证编号</t>
  </si>
  <si>
    <t>宗地名称</t>
  </si>
  <si>
    <t>土地位置</t>
  </si>
  <si>
    <t>是否空地</t>
  </si>
  <si>
    <t>取得日期</t>
  </si>
  <si>
    <t>终止日期</t>
  </si>
  <si>
    <t>用地性质</t>
  </si>
  <si>
    <t>准用年限</t>
  </si>
  <si>
    <t>开发程度</t>
  </si>
  <si>
    <t>面积(㎡)</t>
  </si>
  <si>
    <t>他项权利</t>
  </si>
  <si>
    <t>投资性地产合计</t>
  </si>
  <si>
    <t>投资性地产净额</t>
  </si>
  <si>
    <t>固定资产评估汇总表</t>
  </si>
  <si>
    <t>表4-10</t>
  </si>
  <si>
    <t>房屋建筑物类合计</t>
  </si>
  <si>
    <t>4-10-1</t>
  </si>
  <si>
    <t>固定资产-房屋建筑物</t>
  </si>
  <si>
    <t>4-10-2</t>
  </si>
  <si>
    <t>固定资产-构筑物及其他辅助设施</t>
  </si>
  <si>
    <t>4-10-3</t>
  </si>
  <si>
    <t>固定资产-管道及沟槽</t>
  </si>
  <si>
    <t>4-10-4</t>
  </si>
  <si>
    <t>固定资产-井巷工程</t>
  </si>
  <si>
    <t>设备类合计</t>
  </si>
  <si>
    <t>4-10-5</t>
  </si>
  <si>
    <t>固定资产-机器设备</t>
  </si>
  <si>
    <t>4-10-6</t>
  </si>
  <si>
    <t>固定资产-车辆</t>
  </si>
  <si>
    <t>4-10-7</t>
  </si>
  <si>
    <t>固定资产-电子设备</t>
  </si>
  <si>
    <t>4-10-8</t>
  </si>
  <si>
    <t>固定资产—土地</t>
  </si>
  <si>
    <t>4-10-9</t>
  </si>
  <si>
    <t>固定资产—船舶</t>
  </si>
  <si>
    <t>固定资产合计</t>
  </si>
  <si>
    <t>固定资产—房屋建筑物租金评估明细表</t>
  </si>
  <si>
    <t>表4-10-1</t>
  </si>
  <si>
    <t>建筑物名称</t>
  </si>
  <si>
    <t>宗地面积</t>
  </si>
  <si>
    <t>宗地性质</t>
  </si>
  <si>
    <t>对应土地证号</t>
  </si>
  <si>
    <r>
      <rPr>
        <sz val="10"/>
        <rFont val="宋体"/>
        <charset val="134"/>
      </rPr>
      <t>建筑面积（M</t>
    </r>
    <r>
      <rPr>
        <vertAlign val="superscript"/>
        <sz val="10"/>
        <rFont val="宋体"/>
        <charset val="134"/>
      </rPr>
      <t>2</t>
    </r>
    <r>
      <rPr>
        <sz val="10"/>
        <rFont val="宋体"/>
        <charset val="134"/>
      </rPr>
      <t>）</t>
    </r>
  </si>
  <si>
    <r>
      <rPr>
        <sz val="10"/>
        <rFont val="宋体"/>
        <charset val="134"/>
      </rPr>
      <t>成本单价（元/M</t>
    </r>
    <r>
      <rPr>
        <vertAlign val="superscript"/>
        <sz val="10"/>
        <rFont val="宋体"/>
        <charset val="134"/>
      </rPr>
      <t>2</t>
    </r>
    <r>
      <rPr>
        <sz val="10"/>
        <rFont val="宋体"/>
        <charset val="134"/>
      </rPr>
      <t>）</t>
    </r>
  </si>
  <si>
    <t>折旧年限</t>
  </si>
  <si>
    <t>评估月租金
(元/月/㎡
元/月)</t>
  </si>
  <si>
    <t>成新率</t>
  </si>
  <si>
    <t>评估价值
（元/月）</t>
  </si>
  <si>
    <t>不包含厂房公共生产配套及服务设施用房</t>
  </si>
  <si>
    <t>房屋建筑物租金合计</t>
  </si>
  <si>
    <t>减：房屋建筑物减值准备</t>
  </si>
  <si>
    <t>房屋建筑物净额</t>
  </si>
  <si>
    <t>固定资产—构筑物及其他辅助设施评估明细表</t>
  </si>
  <si>
    <t>表4-10-2</t>
  </si>
  <si>
    <t>资产编号</t>
  </si>
  <si>
    <t xml:space="preserve"> 名称</t>
  </si>
  <si>
    <t>材质或结构</t>
  </si>
  <si>
    <t>长度（M）</t>
  </si>
  <si>
    <t>宽度（M）</t>
  </si>
  <si>
    <t>深度（M）</t>
  </si>
  <si>
    <r>
      <rPr>
        <sz val="8"/>
        <rFont val="宋体"/>
        <charset val="134"/>
      </rPr>
      <t>面积、体积（M</t>
    </r>
    <r>
      <rPr>
        <vertAlign val="superscript"/>
        <sz val="8"/>
        <rFont val="宋体"/>
        <charset val="134"/>
      </rPr>
      <t>2</t>
    </r>
    <r>
      <rPr>
        <sz val="8"/>
        <rFont val="宋体"/>
        <charset val="134"/>
      </rPr>
      <t>、M</t>
    </r>
    <r>
      <rPr>
        <vertAlign val="superscript"/>
        <sz val="8"/>
        <rFont val="宋体"/>
        <charset val="134"/>
      </rPr>
      <t>3</t>
    </r>
    <r>
      <rPr>
        <sz val="8"/>
        <rFont val="宋体"/>
        <charset val="134"/>
      </rPr>
      <t>）</t>
    </r>
  </si>
  <si>
    <t>构筑物合计</t>
  </si>
  <si>
    <t>减：构筑物及其他辅助设施减值准备</t>
  </si>
  <si>
    <t>构筑物净额</t>
  </si>
  <si>
    <t>固定资产—管道和沟槽评估明细表</t>
  </si>
  <si>
    <t>表4-10-3</t>
  </si>
  <si>
    <t>地址</t>
  </si>
  <si>
    <t>长度
(m)</t>
  </si>
  <si>
    <t>漕深
(m)</t>
  </si>
  <si>
    <t>沟宽*沟厚(mm*mm)
管径*壁厚(mm*mm)</t>
  </si>
  <si>
    <t>材质</t>
  </si>
  <si>
    <t>绝缘方式</t>
  </si>
  <si>
    <t>资产状态</t>
  </si>
  <si>
    <t>管道沟槽合计</t>
  </si>
  <si>
    <t>减：管道和沟槽减值准备</t>
  </si>
  <si>
    <t>管道沟槽净额</t>
  </si>
  <si>
    <t>固定资产——井巷工程评估明细表</t>
  </si>
  <si>
    <t>表4-10-4</t>
  </si>
  <si>
    <t>井巷工程名称</t>
  </si>
  <si>
    <t>岩石硬度系数</t>
  </si>
  <si>
    <t>支护方式</t>
  </si>
  <si>
    <t>锚杆长度
(M)</t>
  </si>
  <si>
    <t>锚杆数量
（根/M）</t>
  </si>
  <si>
    <t>轨型
(KG/M)</t>
  </si>
  <si>
    <t>轨距
(MM)</t>
  </si>
  <si>
    <t>轨枕</t>
  </si>
  <si>
    <t>支护厚度
(mm)</t>
  </si>
  <si>
    <t>掘进断面
(㎡)</t>
  </si>
  <si>
    <t>巷道倾角</t>
  </si>
  <si>
    <t>巷道长度
(M)</t>
  </si>
  <si>
    <t>硐室体积
(m³)</t>
  </si>
  <si>
    <t>竣工年月</t>
  </si>
  <si>
    <t>尚可使用年限</t>
  </si>
  <si>
    <t>井巷工程合计</t>
  </si>
  <si>
    <t>减：井巷工程减值准备</t>
  </si>
  <si>
    <t>井巷工程净额</t>
  </si>
  <si>
    <t>固定资产—机器设备评估明细表</t>
  </si>
  <si>
    <t>表4-10-5</t>
  </si>
  <si>
    <t>设备编号</t>
  </si>
  <si>
    <t>设备名称</t>
  </si>
  <si>
    <t>生产厂家</t>
  </si>
  <si>
    <t>设备重量（报废,KG）</t>
  </si>
  <si>
    <t>购置日期</t>
  </si>
  <si>
    <t>9867L-00000679</t>
  </si>
  <si>
    <t>掩护式支架</t>
  </si>
  <si>
    <t>ZY3600/11/21</t>
  </si>
  <si>
    <t>郑州煤矿机械集团股份有限公司</t>
  </si>
  <si>
    <t>台</t>
  </si>
  <si>
    <t>钢</t>
  </si>
  <si>
    <t>9867L-00000682</t>
  </si>
  <si>
    <t>采煤机</t>
  </si>
  <si>
    <t>MG250/560-WD1</t>
  </si>
  <si>
    <t>上海创力集团股份有限公司</t>
  </si>
  <si>
    <t>电机</t>
  </si>
  <si>
    <t>账面值包含在第2项中</t>
  </si>
  <si>
    <t>9867L-00000718</t>
  </si>
  <si>
    <t>薄煤层装煤机</t>
  </si>
  <si>
    <t>泰安科创矿山设备有限公司</t>
  </si>
  <si>
    <t>账面值包含在第4项中</t>
  </si>
  <si>
    <t>机器设备合计</t>
  </si>
  <si>
    <t>减：机器设备减值准备</t>
  </si>
  <si>
    <t>机器设备净额</t>
  </si>
  <si>
    <t>固定资产—车辆评估明细表</t>
  </si>
  <si>
    <t>表4-10-6</t>
  </si>
  <si>
    <t>车辆牌号</t>
  </si>
  <si>
    <t>车辆名称</t>
  </si>
  <si>
    <t>已行驶里程
(公里)</t>
  </si>
  <si>
    <t>所属部门</t>
  </si>
  <si>
    <t>二手设备</t>
  </si>
  <si>
    <t>有账无物</t>
  </si>
  <si>
    <t>闲置</t>
  </si>
  <si>
    <t>停用</t>
  </si>
  <si>
    <t>有故障</t>
  </si>
  <si>
    <t>待修</t>
  </si>
  <si>
    <t>评估入账</t>
  </si>
  <si>
    <t>租赁设备</t>
  </si>
  <si>
    <t>待报废</t>
  </si>
  <si>
    <t>车辆合计</t>
  </si>
  <si>
    <t>减：车辆减值准备</t>
  </si>
  <si>
    <t>车辆净额</t>
  </si>
  <si>
    <t>固定资产—电子设备及其他设备评估明细表</t>
  </si>
  <si>
    <t>表4-10-7</t>
  </si>
  <si>
    <t>设备重量（报废,t）</t>
  </si>
  <si>
    <t>电子设备合计</t>
  </si>
  <si>
    <t>减：电子设备减值准备</t>
  </si>
  <si>
    <t>电子设备净额</t>
  </si>
  <si>
    <t>固定资产—土地评估明细表</t>
  </si>
  <si>
    <t>表4-10-8</t>
  </si>
  <si>
    <t>固定资产--船舶清查评估明细表</t>
  </si>
  <si>
    <t>表4-10-9</t>
  </si>
  <si>
    <t>船舶编号</t>
  </si>
  <si>
    <t>船舶名称</t>
  </si>
  <si>
    <t>船舶类型</t>
  </si>
  <si>
    <t>建造厂家</t>
  </si>
  <si>
    <t>已行驶海里</t>
  </si>
  <si>
    <t>额定功率</t>
  </si>
  <si>
    <t>额定载重(客)量</t>
  </si>
  <si>
    <t>满载排水量(t)</t>
  </si>
  <si>
    <t>空载排水量(t)</t>
  </si>
  <si>
    <t>满载吃水(m)</t>
  </si>
  <si>
    <t>空载吃水(m)</t>
  </si>
  <si>
    <t>空船重量(t)</t>
  </si>
  <si>
    <t>定员(人)</t>
  </si>
  <si>
    <t>航速(节)</t>
  </si>
  <si>
    <t>航区</t>
  </si>
  <si>
    <t>船级社</t>
  </si>
  <si>
    <t>总吨位</t>
  </si>
  <si>
    <t>净吨位</t>
  </si>
  <si>
    <t>货舱涂层</t>
  </si>
  <si>
    <t>船舶主尺度</t>
  </si>
  <si>
    <t>最近一次船检情况</t>
  </si>
  <si>
    <t>主机</t>
  </si>
  <si>
    <t>发电机</t>
  </si>
  <si>
    <t>建造完成日期</t>
  </si>
  <si>
    <t>合同价(美元或人民币)</t>
  </si>
  <si>
    <t>船舶合计</t>
  </si>
  <si>
    <t>减：船舶减值准备</t>
  </si>
  <si>
    <t>船舶净额</t>
  </si>
  <si>
    <t>在建工程评估汇总表</t>
  </si>
  <si>
    <t>表4-11</t>
  </si>
  <si>
    <t>在建工程—土建工程</t>
  </si>
  <si>
    <t>在建工程—设备安装工程</t>
  </si>
  <si>
    <t>4-9-3</t>
  </si>
  <si>
    <t>4-9-4</t>
  </si>
  <si>
    <t>在建工程-工程物资</t>
  </si>
  <si>
    <t>在建工程合计</t>
  </si>
  <si>
    <t>减：在建工程减值准备</t>
  </si>
  <si>
    <t>在建工程净额</t>
  </si>
  <si>
    <t>在建工程—土建工程评估明细表</t>
  </si>
  <si>
    <t>表4-11-1</t>
  </si>
  <si>
    <t>建筑面积/容积
（㎡/m³）</t>
  </si>
  <si>
    <t>形象进度</t>
  </si>
  <si>
    <t>付款比例</t>
  </si>
  <si>
    <t>概算金额(元)</t>
  </si>
  <si>
    <t>建安造价</t>
  </si>
  <si>
    <t>前期费用</t>
  </si>
  <si>
    <t>资金成本</t>
  </si>
  <si>
    <t>管理费用</t>
  </si>
  <si>
    <t>建房利润</t>
  </si>
  <si>
    <t>完工进度</t>
  </si>
  <si>
    <t>在建工程－土建工程合计</t>
  </si>
  <si>
    <t>减：在建土建工程减值准备</t>
  </si>
  <si>
    <t>在建工程－土建工程净额</t>
  </si>
  <si>
    <t>在建工程—设备安装工程评估明细表</t>
  </si>
  <si>
    <t>表4-11-2</t>
  </si>
  <si>
    <t>账面已付设备费</t>
  </si>
  <si>
    <t>账面已付资金成本</t>
  </si>
  <si>
    <t>账面已付安装费</t>
  </si>
  <si>
    <t>付款进度%</t>
  </si>
  <si>
    <t>合同价</t>
  </si>
  <si>
    <t>设备已到</t>
  </si>
  <si>
    <t>已安装</t>
  </si>
  <si>
    <t>调试中</t>
  </si>
  <si>
    <t>已试生产</t>
  </si>
  <si>
    <t>已投入使用但未竣工</t>
  </si>
  <si>
    <t>评估设备费</t>
  </si>
  <si>
    <t>评估资金成本</t>
  </si>
  <si>
    <t>评估安装费</t>
  </si>
  <si>
    <t>在建工程－设备在建工程合计</t>
  </si>
  <si>
    <t>减：在建设备安装工程减值准备</t>
  </si>
  <si>
    <t>在建工程－设备在建工程净额</t>
  </si>
  <si>
    <t>在建工程-待摊投资清查评估明细表</t>
  </si>
  <si>
    <t>表4-11-3</t>
  </si>
  <si>
    <t>费用内容</t>
  </si>
  <si>
    <t>在建工程-工程物资评估明细表</t>
  </si>
  <si>
    <t>表4-11-4</t>
  </si>
  <si>
    <t>工程项目</t>
  </si>
  <si>
    <t>在建工程-工程物资合计</t>
  </si>
  <si>
    <t>减：在建工程物资减值准备</t>
  </si>
  <si>
    <t>在建工程-工程物资净额</t>
  </si>
  <si>
    <t>生产性生物资产评估明细表</t>
  </si>
  <si>
    <t>表4-12</t>
  </si>
  <si>
    <t>种类</t>
  </si>
  <si>
    <t>群别</t>
  </si>
  <si>
    <t>减：生产性生物资产减值准备</t>
  </si>
  <si>
    <t>油气资产评估明细表</t>
  </si>
  <si>
    <t>表4-13</t>
  </si>
  <si>
    <t>类别</t>
  </si>
  <si>
    <t>矿区(或油田)</t>
  </si>
  <si>
    <t>形成日期</t>
  </si>
  <si>
    <t>来源（购入、自行建造）</t>
  </si>
  <si>
    <t>油气资产合计</t>
  </si>
  <si>
    <t>减：油气资产减值准备</t>
  </si>
  <si>
    <t>油气资产净额</t>
  </si>
  <si>
    <t>使用权资产评估明细表</t>
  </si>
  <si>
    <t>表4-14</t>
  </si>
  <si>
    <t>出租人</t>
  </si>
  <si>
    <t>资产位置</t>
  </si>
  <si>
    <t>使用权起始日</t>
  </si>
  <si>
    <t>使用权到期日</t>
  </si>
  <si>
    <t>使用权资产合计</t>
  </si>
  <si>
    <t>减：使用权资产减值准备</t>
  </si>
  <si>
    <t>使用权资产净额</t>
  </si>
  <si>
    <t>无形资产评估汇总表</t>
  </si>
  <si>
    <t>表4-15</t>
  </si>
  <si>
    <t>4-13-1</t>
  </si>
  <si>
    <t>4-13-2</t>
  </si>
  <si>
    <t>无形资产-矿业权</t>
  </si>
  <si>
    <t>4-13-3</t>
  </si>
  <si>
    <t>无形资产合计</t>
  </si>
  <si>
    <t>减：无形资产减值准备</t>
  </si>
  <si>
    <t>无形资产净额</t>
  </si>
  <si>
    <t>无形资产—土地使用权评估明细表</t>
  </si>
  <si>
    <t>表4-15-1</t>
  </si>
  <si>
    <t>无形-土地合计</t>
  </si>
  <si>
    <t>减：无形-土地减值准备</t>
  </si>
  <si>
    <t>无形-土地净额</t>
  </si>
  <si>
    <t>无形资产—矿业权评估明细表</t>
  </si>
  <si>
    <t>表4-15-2</t>
  </si>
  <si>
    <t>名称、种类
（探矿权/采矿权）</t>
  </si>
  <si>
    <t>勘查（采矿）许可证编号</t>
  </si>
  <si>
    <t>取得方式</t>
  </si>
  <si>
    <t>剩余有效年限</t>
  </si>
  <si>
    <t>勘查开发阶段</t>
  </si>
  <si>
    <t>核定（批准）
生产规模</t>
  </si>
  <si>
    <t>是否引用</t>
  </si>
  <si>
    <t>无形-矿业权合计</t>
  </si>
  <si>
    <t>减：无形-矿业权减值准备</t>
  </si>
  <si>
    <t>无形-矿业权净额</t>
  </si>
  <si>
    <t>无形资产—其他无形资产评估明细表</t>
  </si>
  <si>
    <t>表4-15-3</t>
  </si>
  <si>
    <t>无形资产名称和内容</t>
  </si>
  <si>
    <t>无形资产类型</t>
  </si>
  <si>
    <t>法定/预计使用年限</t>
  </si>
  <si>
    <t>无形-其他合计</t>
  </si>
  <si>
    <t>减：无形-其他减值准备</t>
  </si>
  <si>
    <t>无形-其他净额</t>
  </si>
  <si>
    <t>开发支出评估明细表</t>
  </si>
  <si>
    <t>表4-16</t>
  </si>
  <si>
    <t>开发项目名称</t>
  </si>
  <si>
    <t>预计完成日期</t>
  </si>
  <si>
    <t>拟形成无形资产类型</t>
  </si>
  <si>
    <t>预计总支出金额</t>
  </si>
  <si>
    <t>商誉评估明细表</t>
  </si>
  <si>
    <t>表4-17</t>
  </si>
  <si>
    <t>内容或名称</t>
  </si>
  <si>
    <t>商誉合计</t>
  </si>
  <si>
    <t>减：商誉减值准备</t>
  </si>
  <si>
    <t>商誉净额</t>
  </si>
  <si>
    <t>长期待摊费用评估明细表</t>
  </si>
  <si>
    <t>表4-18</t>
  </si>
  <si>
    <t>费用名称或内容</t>
  </si>
  <si>
    <t>原始发生额</t>
  </si>
  <si>
    <t>预计摊销月数</t>
  </si>
  <si>
    <t>尚存受益月数</t>
  </si>
  <si>
    <t>递延所得税资产评估明细表</t>
  </si>
  <si>
    <t>表4-19</t>
  </si>
  <si>
    <t>其他非流动资产评估明细表</t>
  </si>
  <si>
    <t>表4-20</t>
  </si>
  <si>
    <t>流动负债评估汇总表</t>
  </si>
  <si>
    <t>表5</t>
  </si>
  <si>
    <t>5-1</t>
  </si>
  <si>
    <t>5-2</t>
  </si>
  <si>
    <t>5-3</t>
  </si>
  <si>
    <t>5-4</t>
  </si>
  <si>
    <t>5-5</t>
  </si>
  <si>
    <t>5-6</t>
  </si>
  <si>
    <t>5-7</t>
  </si>
  <si>
    <t>5-8</t>
  </si>
  <si>
    <t>5-9</t>
  </si>
  <si>
    <t>5-10</t>
  </si>
  <si>
    <t>5-11</t>
  </si>
  <si>
    <t>5-12</t>
  </si>
  <si>
    <t>5-13</t>
  </si>
  <si>
    <t>短期借款评估明细表</t>
  </si>
  <si>
    <t xml:space="preserve"> 表5-1</t>
  </si>
  <si>
    <t>放款银行或机构名称</t>
  </si>
  <si>
    <t>月利率%</t>
  </si>
  <si>
    <t>外币基准日汇率</t>
  </si>
  <si>
    <t>是否存在抵押</t>
  </si>
  <si>
    <t>交易性金融负债评估明细表</t>
  </si>
  <si>
    <t>表5-2</t>
  </si>
  <si>
    <t>证券名称</t>
  </si>
  <si>
    <t>证券种类</t>
  </si>
  <si>
    <t>衍生金融负债评估明细表</t>
  </si>
  <si>
    <t>表5-3</t>
  </si>
  <si>
    <t>票面价值</t>
  </si>
  <si>
    <t>基准日单位市值</t>
  </si>
  <si>
    <t>确定市值方法</t>
  </si>
  <si>
    <t>期限</t>
  </si>
  <si>
    <t>应付票据评估明细表</t>
  </si>
  <si>
    <t>表5-4</t>
  </si>
  <si>
    <t>应付账款评估明细表</t>
  </si>
  <si>
    <t>表5-5</t>
  </si>
  <si>
    <t>预收款项评估明细表</t>
  </si>
  <si>
    <t>表5-6</t>
  </si>
  <si>
    <t>合同负债评估明细表</t>
  </si>
  <si>
    <t>表5-7</t>
  </si>
  <si>
    <t>入账日期</t>
  </si>
  <si>
    <t>应付职工薪酬评估明细表</t>
  </si>
  <si>
    <t>表5-8</t>
  </si>
  <si>
    <t>应交税费评估明细表</t>
  </si>
  <si>
    <t>表5-9</t>
  </si>
  <si>
    <t>征税机关</t>
  </si>
  <si>
    <t>税费种类</t>
  </si>
  <si>
    <t>税率</t>
  </si>
  <si>
    <t>其他应付款评估明细表</t>
  </si>
  <si>
    <t>表5-10</t>
  </si>
  <si>
    <t>持有待售负债评估明细表</t>
  </si>
  <si>
    <t>表5-11</t>
  </si>
  <si>
    <t>户名（结算对象)</t>
  </si>
  <si>
    <t>原会计科目名称</t>
  </si>
  <si>
    <t>是否有处置费用</t>
  </si>
  <si>
    <t>一年内到期的非流动负债评估明细表</t>
  </si>
  <si>
    <t>表5-12</t>
  </si>
  <si>
    <t>其他流动负债评估明细表</t>
  </si>
  <si>
    <t>表5-13</t>
  </si>
  <si>
    <t>非流动负债评估汇总表</t>
  </si>
  <si>
    <t>表6</t>
  </si>
  <si>
    <t>6-1</t>
  </si>
  <si>
    <t>6-2</t>
  </si>
  <si>
    <t>6-3</t>
  </si>
  <si>
    <t>6-4</t>
  </si>
  <si>
    <t>6-5</t>
  </si>
  <si>
    <t>6-6</t>
  </si>
  <si>
    <t>6-7</t>
  </si>
  <si>
    <t>6-8</t>
  </si>
  <si>
    <t>长期借款评估明细表</t>
  </si>
  <si>
    <t>表6-1</t>
  </si>
  <si>
    <t>应付债券评估明细表</t>
  </si>
  <si>
    <t>表6-2</t>
  </si>
  <si>
    <t>债券发行单位</t>
  </si>
  <si>
    <t xml:space="preserve"> 备 注</t>
  </si>
  <si>
    <t>租赁负债评估明细表</t>
  </si>
  <si>
    <t>表6-3</t>
  </si>
  <si>
    <t>户名（结算对象）</t>
  </si>
  <si>
    <t>合同起始日</t>
  </si>
  <si>
    <t>合同到期日</t>
  </si>
  <si>
    <t>尚未支付的租赁付款额</t>
  </si>
  <si>
    <t>折现率%</t>
  </si>
  <si>
    <t>长期应付款评估明细表</t>
  </si>
  <si>
    <t>表6-4</t>
  </si>
  <si>
    <t>账面初始额</t>
  </si>
  <si>
    <t>账面利息及汇率净损失</t>
  </si>
  <si>
    <t>预计负债评估明细表</t>
  </si>
  <si>
    <t>表6-5</t>
  </si>
  <si>
    <t xml:space="preserve">     金额单位：人民币元</t>
  </si>
  <si>
    <t>核算内容</t>
  </si>
  <si>
    <t>计算基数</t>
  </si>
  <si>
    <t>预计比例</t>
  </si>
  <si>
    <t>递延收益评估明细表</t>
  </si>
  <si>
    <t>表6-6</t>
  </si>
  <si>
    <t>收益来源</t>
  </si>
  <si>
    <t>与资产/收益相关</t>
  </si>
  <si>
    <t>文号/协议</t>
  </si>
  <si>
    <t>是否还有未履行完的义务</t>
  </si>
  <si>
    <t>所得税是否清缴</t>
  </si>
  <si>
    <t>递延所得税负债评估明细表</t>
  </si>
  <si>
    <t>表6-7</t>
  </si>
  <si>
    <t>内容(涉及科目)</t>
  </si>
  <si>
    <t>其他非流动负债评估明细表</t>
  </si>
  <si>
    <t xml:space="preserve"> 表6-8</t>
  </si>
</sst>
</file>

<file path=xl/styles.xml><?xml version="1.0" encoding="utf-8"?>
<styleSheet xmlns="http://schemas.openxmlformats.org/spreadsheetml/2006/main" xmlns:mc="http://schemas.openxmlformats.org/markup-compatibility/2006" xmlns:xr9="http://schemas.microsoft.com/office/spreadsheetml/2016/revision9" mc:Ignorable="xr9">
  <numFmts count="39">
    <numFmt numFmtId="41" formatCode="_ * #,##0_ ;_ * \-#,##0_ ;_ * &quot;-&quot;_ ;_ @_ "/>
    <numFmt numFmtId="42" formatCode="_ &quot;￥&quot;* #,##0_ ;_ &quot;￥&quot;* \-#,##0_ ;_ &quot;￥&quot;* &quot;-&quot;_ ;_ @_ "/>
    <numFmt numFmtId="44" formatCode="_ &quot;￥&quot;* #,##0.00_ ;_ &quot;￥&quot;* \-#,##0.00_ ;_ &quot;￥&quot;* &quot;-&quot;??_ ;_ @_ "/>
    <numFmt numFmtId="176" formatCode="_(* #,##0.00_);_(* \(#,##0.00\);_(* &quot;-&quot;??_);_(@_)"/>
    <numFmt numFmtId="177" formatCode="yy\.mm\.dd"/>
    <numFmt numFmtId="178" formatCode="_(* #,##0_);_(* \(#,##0\);_(* &quot;-&quot;_);_(@_)"/>
    <numFmt numFmtId="179" formatCode="_-* #,##0_-;\-* #,##0_-;_-* &quot;-&quot;_-;_-@_-"/>
    <numFmt numFmtId="180" formatCode="_(&quot;$&quot;* #,##0.00_);_(&quot;$&quot;* \(#,##0.00\);_(&quot;$&quot;* &quot;-&quot;??_);_(@_)"/>
    <numFmt numFmtId="181"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2" formatCode="_-* #,##0.00_-;\-* #,##0.00_-;_-* &quot;-&quot;??_-;_-@_-"/>
    <numFmt numFmtId="183" formatCode="_-&quot;$&quot;* #,##0_-;\-&quot;$&quot;* #,##0_-;_-&quot;$&quot;* &quot;-&quot;_-;_-@_-"/>
    <numFmt numFmtId="184" formatCode="_ \¥* #,##0.00_ ;_ \¥* \-#,##0.00_ ;_ \¥* &quot;-&quot;??_ ;_ @_ "/>
    <numFmt numFmtId="185" formatCode="_-&quot;$&quot;* #,##0.00_-;\-&quot;$&quot;* #,##0.00_-;_-&quot;$&quot;* &quot;-&quot;??_-;_-@_-"/>
    <numFmt numFmtId="186" formatCode="_ &quot;\&quot;* #,##0.00_ ;_ &quot;\&quot;* \-#,##0.00_ ;_ &quot;\&quot;* &quot;-&quot;??_ ;_ @_ "/>
    <numFmt numFmtId="187" formatCode="&quot;\&quot;#,##0;[Red]&quot;\&quot;&quot;\&quot;\-#,##0"/>
    <numFmt numFmtId="188" formatCode="#,##0\ ;\-#,##0"/>
    <numFmt numFmtId="189" formatCode="&quot;\&quot;#,##0.00;[Red]&quot;\&quot;\-#,##0.00"/>
    <numFmt numFmtId="190" formatCode="&quot;\&quot;#,##0;[Red]&quot;\&quot;\-#,##0"/>
    <numFmt numFmtId="191" formatCode="0.000_ "/>
    <numFmt numFmtId="192" formatCode="mmm\ dd\,\ yy"/>
    <numFmt numFmtId="193" formatCode="#,##0.00_ "/>
    <numFmt numFmtId="194" formatCode="yyyy\-mm"/>
    <numFmt numFmtId="195" formatCode="0.00_);[Red]\(0.00\)"/>
    <numFmt numFmtId="196" formatCode="yyyy&quot;年&quot;m&quot;月&quot;;@"/>
    <numFmt numFmtId="197" formatCode="0.00_ "/>
    <numFmt numFmtId="198" formatCode="yyyy/mm"/>
    <numFmt numFmtId="199" formatCode="0_ "/>
    <numFmt numFmtId="200" formatCode="#,##0_ "/>
    <numFmt numFmtId="201" formatCode="0.0"/>
    <numFmt numFmtId="202" formatCode="yyyy\-mm\-dd"/>
    <numFmt numFmtId="203" formatCode="#,##0.0000_ "/>
    <numFmt numFmtId="204" formatCode="_(* #,##0.0000_);_(* \(#,##0.0000\);_(* &quot;-&quot;??_);_(@_)"/>
    <numFmt numFmtId="205" formatCode="#,##0.00;\(#,##0.00\)"/>
    <numFmt numFmtId="206" formatCode="#,##0;\(#,##0\)"/>
    <numFmt numFmtId="207" formatCode="#,##0.00_ ;[Red]\-#,##0.00\ "/>
    <numFmt numFmtId="208" formatCode="#,##0_ ;[Red]\-#,##0\ "/>
    <numFmt numFmtId="209" formatCode="[$-F800]dddd\,\ mmmm\ dd\,\ yyyy"/>
    <numFmt numFmtId="210" formatCode="yyyy&quot;年&quot;m&quot;月&quot;d&quot;日&quot;;@"/>
    <numFmt numFmtId="211" formatCode="yyyy/mm/dd;@"/>
  </numFmts>
  <fonts count="93">
    <font>
      <sz val="12"/>
      <name val="Times New Roman"/>
      <charset val="134"/>
    </font>
    <font>
      <sz val="18"/>
      <name val="宋体"/>
      <charset val="134"/>
    </font>
    <font>
      <sz val="10"/>
      <name val="宋体"/>
      <charset val="134"/>
    </font>
    <font>
      <b/>
      <sz val="10"/>
      <color indexed="12"/>
      <name val="宋体"/>
      <charset val="134"/>
    </font>
    <font>
      <sz val="12"/>
      <name val="宋体"/>
      <charset val="134"/>
    </font>
    <font>
      <sz val="10"/>
      <color indexed="8"/>
      <name val="宋体"/>
      <charset val="134"/>
    </font>
    <font>
      <sz val="8"/>
      <name val="宋体"/>
      <charset val="134"/>
    </font>
    <font>
      <b/>
      <sz val="10"/>
      <name val="宋体"/>
      <charset val="134"/>
    </font>
    <font>
      <sz val="9"/>
      <name val="宋体"/>
      <charset val="134"/>
    </font>
    <font>
      <b/>
      <sz val="12"/>
      <name val="宋体"/>
      <charset val="134"/>
    </font>
    <font>
      <b/>
      <sz val="16"/>
      <name val="宋体"/>
      <charset val="134"/>
    </font>
    <font>
      <b/>
      <sz val="22"/>
      <name val="宋体"/>
      <charset val="134"/>
    </font>
    <font>
      <sz val="6"/>
      <name val="宋体"/>
      <charset val="134"/>
    </font>
    <font>
      <sz val="14"/>
      <name val="宋体"/>
      <charset val="134"/>
    </font>
    <font>
      <sz val="16"/>
      <name val="宋体"/>
      <charset val="134"/>
    </font>
    <font>
      <b/>
      <sz val="14"/>
      <color rgb="FF800080"/>
      <name val="宋体"/>
      <charset val="134"/>
    </font>
    <font>
      <sz val="14"/>
      <color indexed="8"/>
      <name val="宋体"/>
      <charset val="134"/>
    </font>
    <font>
      <sz val="16"/>
      <color indexed="8"/>
      <name val="宋体"/>
      <charset val="134"/>
    </font>
    <font>
      <b/>
      <sz val="18"/>
      <name val="宋体"/>
      <charset val="134"/>
    </font>
    <font>
      <u/>
      <sz val="12"/>
      <name val="宋体"/>
      <charset val="134"/>
    </font>
    <font>
      <u/>
      <sz val="12"/>
      <color theme="10"/>
      <name val="宋体"/>
      <charset val="134"/>
    </font>
    <font>
      <sz val="10"/>
      <color rgb="FFFF0000"/>
      <name val="宋体"/>
      <charset val="134"/>
    </font>
    <font>
      <b/>
      <sz val="10"/>
      <color rgb="FF0000FF"/>
      <name val="宋体"/>
      <charset val="134"/>
    </font>
    <font>
      <sz val="10"/>
      <color theme="1"/>
      <name val="宋体"/>
      <charset val="134"/>
    </font>
    <font>
      <sz val="18"/>
      <color theme="1"/>
      <name val="宋体"/>
      <charset val="134"/>
    </font>
    <font>
      <b/>
      <sz val="10"/>
      <color rgb="FF000000"/>
      <name val="宋体"/>
      <charset val="134"/>
    </font>
    <font>
      <b/>
      <sz val="10"/>
      <color indexed="8"/>
      <name val="宋体"/>
      <charset val="134"/>
    </font>
    <font>
      <b/>
      <sz val="10"/>
      <color theme="1"/>
      <name val="宋体"/>
      <charset val="134"/>
    </font>
    <font>
      <sz val="11"/>
      <name val="宋体"/>
      <charset val="134"/>
    </font>
    <font>
      <sz val="20"/>
      <name val="宋体"/>
      <charset val="134"/>
    </font>
    <font>
      <u/>
      <sz val="10"/>
      <color indexed="12"/>
      <name val="宋体"/>
      <charset val="134"/>
    </font>
    <font>
      <b/>
      <sz val="11"/>
      <name val="宋体"/>
      <charset val="134"/>
    </font>
    <font>
      <b/>
      <sz val="9"/>
      <name val="宋体"/>
      <charset val="134"/>
    </font>
    <font>
      <sz val="10"/>
      <color rgb="FF333333"/>
      <name val="宋体"/>
      <charset val="134"/>
    </font>
    <font>
      <sz val="10"/>
      <color rgb="FF000000"/>
      <name val="宋体"/>
      <charset val="134"/>
    </font>
    <font>
      <sz val="10.5"/>
      <name val="Times New Roman"/>
      <charset val="134"/>
    </font>
    <font>
      <u/>
      <sz val="9"/>
      <color theme="10"/>
      <name val="宋体"/>
      <charset val="134"/>
    </font>
    <font>
      <sz val="11"/>
      <color theme="1"/>
      <name val="DengXian"/>
      <charset val="134"/>
      <scheme val="minor"/>
    </font>
    <font>
      <u/>
      <sz val="12"/>
      <color theme="10"/>
      <name val="Times New Roman"/>
      <charset val="134"/>
    </font>
    <font>
      <u/>
      <sz val="11"/>
      <color rgb="FF800080"/>
      <name val="DengXian"/>
      <charset val="0"/>
      <scheme val="minor"/>
    </font>
    <font>
      <sz val="11"/>
      <color rgb="FFFF0000"/>
      <name val="DengXian"/>
      <charset val="0"/>
      <scheme val="minor"/>
    </font>
    <font>
      <b/>
      <sz val="18"/>
      <color theme="3"/>
      <name val="DengXian"/>
      <charset val="134"/>
      <scheme val="minor"/>
    </font>
    <font>
      <i/>
      <sz val="11"/>
      <color rgb="FF7F7F7F"/>
      <name val="DengXian"/>
      <charset val="0"/>
      <scheme val="minor"/>
    </font>
    <font>
      <b/>
      <sz val="15"/>
      <color theme="3"/>
      <name val="DengXian"/>
      <charset val="134"/>
      <scheme val="minor"/>
    </font>
    <font>
      <b/>
      <sz val="13"/>
      <color theme="3"/>
      <name val="DengXian"/>
      <charset val="134"/>
      <scheme val="minor"/>
    </font>
    <font>
      <b/>
      <sz val="11"/>
      <color theme="3"/>
      <name val="DengXian"/>
      <charset val="134"/>
      <scheme val="minor"/>
    </font>
    <font>
      <sz val="11"/>
      <color rgb="FF3F3F76"/>
      <name val="DengXian"/>
      <charset val="0"/>
      <scheme val="minor"/>
    </font>
    <font>
      <b/>
      <sz val="11"/>
      <color rgb="FF3F3F3F"/>
      <name val="DengXian"/>
      <charset val="0"/>
      <scheme val="minor"/>
    </font>
    <font>
      <b/>
      <sz val="11"/>
      <color rgb="FFFA7D00"/>
      <name val="DengXian"/>
      <charset val="0"/>
      <scheme val="minor"/>
    </font>
    <font>
      <b/>
      <sz val="11"/>
      <color rgb="FFFFFFFF"/>
      <name val="DengXian"/>
      <charset val="0"/>
      <scheme val="minor"/>
    </font>
    <font>
      <sz val="11"/>
      <color rgb="FFFA7D00"/>
      <name val="DengXian"/>
      <charset val="0"/>
      <scheme val="minor"/>
    </font>
    <font>
      <b/>
      <sz val="11"/>
      <color theme="1"/>
      <name val="DengXian"/>
      <charset val="0"/>
      <scheme val="minor"/>
    </font>
    <font>
      <sz val="11"/>
      <color rgb="FF006100"/>
      <name val="DengXian"/>
      <charset val="0"/>
      <scheme val="minor"/>
    </font>
    <font>
      <sz val="11"/>
      <color rgb="FF9C0006"/>
      <name val="DengXian"/>
      <charset val="0"/>
      <scheme val="minor"/>
    </font>
    <font>
      <sz val="11"/>
      <color rgb="FF9C6500"/>
      <name val="DengXian"/>
      <charset val="0"/>
      <scheme val="minor"/>
    </font>
    <font>
      <sz val="11"/>
      <color theme="0"/>
      <name val="DengXian"/>
      <charset val="0"/>
      <scheme val="minor"/>
    </font>
    <font>
      <sz val="11"/>
      <color theme="1"/>
      <name val="DengXian"/>
      <charset val="0"/>
      <scheme val="minor"/>
    </font>
    <font>
      <u/>
      <sz val="9"/>
      <color indexed="36"/>
      <name val="Arial"/>
      <charset val="134"/>
    </font>
    <font>
      <sz val="11"/>
      <color indexed="17"/>
      <name val="宋体"/>
      <charset val="134"/>
    </font>
    <font>
      <sz val="11"/>
      <name val="宋体繁体"/>
      <charset val="134"/>
    </font>
    <font>
      <sz val="10"/>
      <name val="Arial"/>
      <charset val="134"/>
    </font>
    <font>
      <b/>
      <sz val="9"/>
      <name val="Arial"/>
      <charset val="134"/>
    </font>
    <font>
      <sz val="12"/>
      <name val="바탕체"/>
      <charset val="134"/>
    </font>
    <font>
      <sz val="12"/>
      <color indexed="17"/>
      <name val="宋体"/>
      <charset val="134"/>
    </font>
    <font>
      <b/>
      <sz val="12"/>
      <color indexed="8"/>
      <name val="宋体"/>
      <charset val="134"/>
    </font>
    <font>
      <u/>
      <sz val="12"/>
      <color indexed="12"/>
      <name val="Times New Roman"/>
      <charset val="134"/>
    </font>
    <font>
      <u/>
      <sz val="12"/>
      <color indexed="12"/>
      <name val="宋体"/>
      <charset val="134"/>
    </font>
    <font>
      <sz val="10"/>
      <name val="奔覆眉"/>
      <charset val="134"/>
    </font>
    <font>
      <sz val="10"/>
      <name val="Geneva"/>
      <charset val="134"/>
    </font>
    <font>
      <sz val="14"/>
      <name val="뼻뮝"/>
      <charset val="134"/>
    </font>
    <font>
      <sz val="12"/>
      <name val="뼻뮝"/>
      <charset val="134"/>
    </font>
    <font>
      <sz val="12"/>
      <name val="굴림체"/>
      <charset val="134"/>
    </font>
    <font>
      <sz val="11"/>
      <name val="俵俽 柧挬"/>
      <charset val="134"/>
    </font>
    <font>
      <sz val="11"/>
      <color indexed="8"/>
      <name val="宋体"/>
      <charset val="134"/>
    </font>
    <font>
      <u/>
      <sz val="11"/>
      <color indexed="12"/>
      <name val="돋움"/>
      <charset val="134"/>
    </font>
    <font>
      <sz val="20"/>
      <name val="Times New Roman"/>
      <charset val="134"/>
    </font>
    <font>
      <sz val="12"/>
      <color indexed="8"/>
      <name val="宋体"/>
      <charset val="134"/>
    </font>
    <font>
      <sz val="10"/>
      <color indexed="17"/>
      <name val="Arial"/>
      <charset val="134"/>
    </font>
    <font>
      <u/>
      <sz val="9"/>
      <color indexed="12"/>
      <name val="Arial"/>
      <charset val="134"/>
    </font>
    <font>
      <sz val="10"/>
      <color indexed="8"/>
      <name val="Times New Roman"/>
      <charset val="134"/>
    </font>
    <font>
      <sz val="11"/>
      <color indexed="8"/>
      <name val="DengXian"/>
      <charset val="134"/>
      <scheme val="minor"/>
    </font>
    <font>
      <u/>
      <sz val="11"/>
      <color theme="10"/>
      <name val="宋体"/>
      <charset val="134"/>
    </font>
    <font>
      <sz val="10"/>
      <color indexed="17"/>
      <name val="宋体"/>
      <charset val="134"/>
    </font>
    <font>
      <sz val="12"/>
      <name val="新細明體"/>
      <charset val="134"/>
    </font>
    <font>
      <sz val="10"/>
      <name val="楷体"/>
      <charset val="134"/>
    </font>
    <font>
      <sz val="10"/>
      <name val="Times New Roman"/>
      <charset val="134"/>
    </font>
    <font>
      <sz val="12"/>
      <name val="楷体"/>
      <charset val="134"/>
    </font>
    <font>
      <sz val="12"/>
      <name val="官帕眉"/>
      <charset val="134"/>
    </font>
    <font>
      <b/>
      <sz val="10"/>
      <color rgb="FFFF0000"/>
      <name val="宋体"/>
      <charset val="134"/>
    </font>
    <font>
      <vertAlign val="superscript"/>
      <sz val="10"/>
      <name val="宋体"/>
      <charset val="134"/>
    </font>
    <font>
      <vertAlign val="superscript"/>
      <sz val="8"/>
      <name val="宋体"/>
      <charset val="134"/>
    </font>
    <font>
      <sz val="9"/>
      <name val="宋体"/>
      <charset val="134"/>
    </font>
    <font>
      <sz val="9"/>
      <color rgb="FF000000"/>
      <name val="宋体"/>
      <charset val="134"/>
    </font>
  </fonts>
  <fills count="46">
    <fill>
      <patternFill patternType="none"/>
    </fill>
    <fill>
      <patternFill patternType="gray125"/>
    </fill>
    <fill>
      <patternFill patternType="solid">
        <fgColor theme="0" tint="-0.0499893185216834"/>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CCFFCC"/>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0" tint="-0.149998474074526"/>
        <bgColor indexed="64"/>
      </patternFill>
    </fill>
    <fill>
      <patternFill patternType="solid">
        <fgColor theme="9" tint="0.799981688894314"/>
        <bgColor indexed="64"/>
      </patternFill>
    </fill>
    <fill>
      <patternFill patternType="solid">
        <fgColor theme="4" tint="0.799859614856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lightUp">
        <fgColor indexed="9"/>
        <bgColor indexed="29"/>
      </patternFill>
    </fill>
    <fill>
      <patternFill patternType="lightUp">
        <fgColor indexed="9"/>
        <bgColor indexed="22"/>
      </patternFill>
    </fill>
    <fill>
      <patternFill patternType="lightUp">
        <fgColor indexed="9"/>
        <bgColor indexed="55"/>
      </patternFill>
    </fill>
    <fill>
      <patternFill patternType="solid">
        <fgColor indexed="42"/>
        <bgColor indexed="42"/>
      </patternFill>
    </fill>
    <fill>
      <patternFill patternType="solid">
        <fgColor indexed="27"/>
        <bgColor indexed="64"/>
      </patternFill>
    </fill>
  </fills>
  <borders count="47">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79">
    <xf numFmtId="0" fontId="0" fillId="0" borderId="0"/>
    <xf numFmtId="176" fontId="0" fillId="0" borderId="0">
      <alignment vertical="center"/>
    </xf>
    <xf numFmtId="44" fontId="37" fillId="0" borderId="0" applyFont="0" applyFill="0" applyBorder="0" applyAlignment="0" applyProtection="0">
      <alignment vertical="center"/>
    </xf>
    <xf numFmtId="9" fontId="0" fillId="0" borderId="0"/>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xf numFmtId="0" fontId="39" fillId="0" borderId="0" applyNumberFormat="0" applyFill="0" applyBorder="0" applyAlignment="0" applyProtection="0">
      <alignment vertical="center"/>
    </xf>
    <xf numFmtId="0" fontId="37" fillId="12" borderId="39"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40" applyNumberFormat="0" applyFill="0" applyAlignment="0" applyProtection="0">
      <alignment vertical="center"/>
    </xf>
    <xf numFmtId="0" fontId="44" fillId="0" borderId="40" applyNumberFormat="0" applyFill="0" applyAlignment="0" applyProtection="0">
      <alignment vertical="center"/>
    </xf>
    <xf numFmtId="0" fontId="45" fillId="0" borderId="41" applyNumberFormat="0" applyFill="0" applyAlignment="0" applyProtection="0">
      <alignment vertical="center"/>
    </xf>
    <xf numFmtId="0" fontId="45" fillId="0" borderId="0" applyNumberFormat="0" applyFill="0" applyBorder="0" applyAlignment="0" applyProtection="0">
      <alignment vertical="center"/>
    </xf>
    <xf numFmtId="0" fontId="46" fillId="13" borderId="42" applyNumberFormat="0" applyAlignment="0" applyProtection="0">
      <alignment vertical="center"/>
    </xf>
    <xf numFmtId="0" fontId="47" fillId="14" borderId="43" applyNumberFormat="0" applyAlignment="0" applyProtection="0">
      <alignment vertical="center"/>
    </xf>
    <xf numFmtId="0" fontId="48" fillId="14" borderId="42" applyNumberFormat="0" applyAlignment="0" applyProtection="0">
      <alignment vertical="center"/>
    </xf>
    <xf numFmtId="0" fontId="49" fillId="15" borderId="44" applyNumberFormat="0" applyAlignment="0" applyProtection="0">
      <alignment vertical="center"/>
    </xf>
    <xf numFmtId="0" fontId="50" fillId="0" borderId="45" applyNumberFormat="0" applyFill="0" applyAlignment="0" applyProtection="0">
      <alignment vertical="center"/>
    </xf>
    <xf numFmtId="0" fontId="51" fillId="0" borderId="46" applyNumberFormat="0" applyFill="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6" fillId="8" borderId="0" applyNumberFormat="0" applyBorder="0" applyAlignment="0" applyProtection="0">
      <alignment vertical="center"/>
    </xf>
    <xf numFmtId="0" fontId="56" fillId="35" borderId="0" applyNumberFormat="0" applyBorder="0" applyAlignment="0" applyProtection="0">
      <alignment vertical="center"/>
    </xf>
    <xf numFmtId="0" fontId="55" fillId="36" borderId="0" applyNumberFormat="0" applyBorder="0" applyAlignment="0" applyProtection="0">
      <alignment vertical="center"/>
    </xf>
    <xf numFmtId="0" fontId="55" fillId="37" borderId="0" applyNumberFormat="0" applyBorder="0" applyAlignment="0" applyProtection="0">
      <alignment vertical="center"/>
    </xf>
    <xf numFmtId="0" fontId="56" fillId="10" borderId="0" applyNumberFormat="0" applyBorder="0" applyAlignment="0" applyProtection="0">
      <alignment vertical="center"/>
    </xf>
    <xf numFmtId="0" fontId="56" fillId="38" borderId="0" applyNumberFormat="0" applyBorder="0" applyAlignment="0" applyProtection="0">
      <alignment vertical="center"/>
    </xf>
    <xf numFmtId="0" fontId="55" fillId="39" borderId="0" applyNumberFormat="0" applyBorder="0" applyAlignment="0" applyProtection="0">
      <alignment vertical="center"/>
    </xf>
    <xf numFmtId="0" fontId="57" fillId="0" borderId="0">
      <alignment vertical="top"/>
      <protection locked="0"/>
    </xf>
    <xf numFmtId="0" fontId="58" fillId="40" borderId="0">
      <alignment vertical="center"/>
    </xf>
    <xf numFmtId="0" fontId="4" fillId="0" borderId="0">
      <alignment vertical="top"/>
    </xf>
    <xf numFmtId="0" fontId="59" fillId="0" borderId="0"/>
    <xf numFmtId="177" fontId="60" fillId="0" borderId="8">
      <alignment horizontal="right"/>
    </xf>
    <xf numFmtId="178" fontId="60" fillId="0" borderId="0"/>
    <xf numFmtId="9" fontId="0" fillId="0" borderId="0"/>
    <xf numFmtId="0" fontId="61" fillId="0" borderId="0"/>
    <xf numFmtId="0" fontId="0" fillId="0" borderId="0"/>
    <xf numFmtId="0" fontId="8" fillId="0" borderId="0">
      <protection locked="0"/>
    </xf>
    <xf numFmtId="0" fontId="62" fillId="0" borderId="0"/>
    <xf numFmtId="0" fontId="37" fillId="0" borderId="0">
      <alignment vertical="center"/>
    </xf>
    <xf numFmtId="179" fontId="4" fillId="0" borderId="0"/>
    <xf numFmtId="0" fontId="58" fillId="40" borderId="0">
      <alignment vertical="center"/>
    </xf>
    <xf numFmtId="0" fontId="63" fillId="40" borderId="0">
      <alignment vertical="center"/>
    </xf>
    <xf numFmtId="178" fontId="0" fillId="0" borderId="0">
      <alignment vertical="center"/>
    </xf>
    <xf numFmtId="0" fontId="0" fillId="0" borderId="0"/>
    <xf numFmtId="0" fontId="4" fillId="0" borderId="0"/>
    <xf numFmtId="0" fontId="8" fillId="0" borderId="0">
      <protection locked="0"/>
    </xf>
    <xf numFmtId="0" fontId="8" fillId="0" borderId="0">
      <protection locked="0"/>
    </xf>
    <xf numFmtId="0" fontId="4" fillId="0" borderId="0"/>
    <xf numFmtId="0" fontId="4" fillId="0" borderId="0"/>
    <xf numFmtId="0" fontId="8" fillId="0" borderId="0">
      <protection locked="0"/>
    </xf>
    <xf numFmtId="0" fontId="8" fillId="0" borderId="0">
      <protection locked="0"/>
    </xf>
    <xf numFmtId="0" fontId="4" fillId="0" borderId="0"/>
    <xf numFmtId="0" fontId="64" fillId="41" borderId="0"/>
    <xf numFmtId="0" fontId="8" fillId="0" borderId="0">
      <protection locked="0"/>
    </xf>
    <xf numFmtId="0" fontId="64" fillId="42" borderId="0"/>
    <xf numFmtId="0" fontId="4" fillId="0" borderId="0">
      <alignment vertical="top"/>
    </xf>
    <xf numFmtId="0" fontId="65" fillId="0" borderId="0">
      <alignment vertical="top"/>
      <protection locked="0"/>
    </xf>
    <xf numFmtId="0" fontId="4" fillId="0" borderId="0"/>
    <xf numFmtId="0" fontId="8" fillId="0" borderId="0">
      <protection locked="0"/>
    </xf>
    <xf numFmtId="0" fontId="4" fillId="0" borderId="0">
      <alignment vertical="center"/>
    </xf>
    <xf numFmtId="0" fontId="65" fillId="0" borderId="0">
      <alignment vertical="top"/>
      <protection locked="0"/>
    </xf>
    <xf numFmtId="0" fontId="4" fillId="0" borderId="0"/>
    <xf numFmtId="0" fontId="8" fillId="0" borderId="0">
      <protection locked="0"/>
    </xf>
    <xf numFmtId="0" fontId="4" fillId="0" borderId="0"/>
    <xf numFmtId="9" fontId="0" fillId="0" borderId="0"/>
    <xf numFmtId="0" fontId="66" fillId="0" borderId="0">
      <alignment vertical="top"/>
      <protection locked="0"/>
    </xf>
    <xf numFmtId="0" fontId="4" fillId="0" borderId="0"/>
    <xf numFmtId="0" fontId="8" fillId="0" borderId="0">
      <protection locked="0"/>
    </xf>
    <xf numFmtId="0" fontId="8" fillId="0" borderId="0">
      <protection locked="0"/>
    </xf>
    <xf numFmtId="0" fontId="0" fillId="0" borderId="0"/>
    <xf numFmtId="0" fontId="8" fillId="0" borderId="0">
      <protection locked="0"/>
    </xf>
    <xf numFmtId="0" fontId="37" fillId="0" borderId="0">
      <alignment vertical="center"/>
    </xf>
    <xf numFmtId="0" fontId="58" fillId="40" borderId="0">
      <alignment vertical="center"/>
    </xf>
    <xf numFmtId="176" fontId="60" fillId="0" borderId="0"/>
    <xf numFmtId="0" fontId="4" fillId="0" borderId="0"/>
    <xf numFmtId="178" fontId="60" fillId="0" borderId="0"/>
    <xf numFmtId="0" fontId="60" fillId="0" borderId="7">
      <alignment horizontal="left"/>
    </xf>
    <xf numFmtId="0" fontId="67" fillId="0" borderId="0"/>
    <xf numFmtId="1" fontId="60" fillId="0" borderId="8">
      <alignment horizontal="center"/>
    </xf>
    <xf numFmtId="0" fontId="64" fillId="43" borderId="0"/>
    <xf numFmtId="0" fontId="58" fillId="40" borderId="0">
      <alignment vertical="center"/>
    </xf>
    <xf numFmtId="0" fontId="60" fillId="0" borderId="0">
      <alignment vertical="top"/>
    </xf>
    <xf numFmtId="180" fontId="60" fillId="0" borderId="0"/>
    <xf numFmtId="0" fontId="60" fillId="0" borderId="0">
      <alignment vertical="top"/>
    </xf>
    <xf numFmtId="181" fontId="68" fillId="0" borderId="0"/>
    <xf numFmtId="0" fontId="4" fillId="0" borderId="0"/>
    <xf numFmtId="0" fontId="0" fillId="0" borderId="0"/>
    <xf numFmtId="0" fontId="69" fillId="0" borderId="0"/>
    <xf numFmtId="0" fontId="0" fillId="0" borderId="0"/>
    <xf numFmtId="0" fontId="8" fillId="0" borderId="0">
      <protection locked="0"/>
    </xf>
    <xf numFmtId="0" fontId="60" fillId="0" borderId="0"/>
    <xf numFmtId="0" fontId="58" fillId="40" borderId="0">
      <alignment vertical="center"/>
    </xf>
    <xf numFmtId="0" fontId="70" fillId="0" borderId="0"/>
    <xf numFmtId="0" fontId="69" fillId="0" borderId="0"/>
    <xf numFmtId="49" fontId="71" fillId="0" borderId="0">
      <alignment horizontal="justify" vertical="center" wrapText="1"/>
    </xf>
    <xf numFmtId="0" fontId="60" fillId="0" borderId="0"/>
    <xf numFmtId="0" fontId="62" fillId="0" borderId="0"/>
    <xf numFmtId="40" fontId="72" fillId="0" borderId="0"/>
    <xf numFmtId="0" fontId="62" fillId="0" borderId="0"/>
    <xf numFmtId="38" fontId="72" fillId="0" borderId="0"/>
    <xf numFmtId="0" fontId="62" fillId="0" borderId="0"/>
    <xf numFmtId="182" fontId="60" fillId="0" borderId="4"/>
    <xf numFmtId="0" fontId="73" fillId="0" borderId="0">
      <alignment vertical="center"/>
    </xf>
    <xf numFmtId="0" fontId="8" fillId="0" borderId="0">
      <protection locked="0"/>
    </xf>
    <xf numFmtId="0" fontId="8" fillId="0" borderId="0">
      <protection locked="0"/>
    </xf>
    <xf numFmtId="0" fontId="8" fillId="0" borderId="0">
      <protection locked="0"/>
    </xf>
    <xf numFmtId="0" fontId="62" fillId="0" borderId="0"/>
    <xf numFmtId="0" fontId="8" fillId="0" borderId="0">
      <protection locked="0"/>
    </xf>
    <xf numFmtId="0" fontId="74" fillId="0" borderId="0">
      <alignment vertical="top"/>
      <protection locked="0"/>
    </xf>
    <xf numFmtId="0" fontId="8" fillId="0" borderId="0">
      <protection locked="0"/>
    </xf>
    <xf numFmtId="0" fontId="8" fillId="0" borderId="0">
      <protection locked="0"/>
    </xf>
    <xf numFmtId="0" fontId="58" fillId="40" borderId="0">
      <alignment vertical="center"/>
    </xf>
    <xf numFmtId="0" fontId="37" fillId="0" borderId="0">
      <alignment vertical="center"/>
    </xf>
    <xf numFmtId="0" fontId="8" fillId="0" borderId="0">
      <protection locked="0"/>
    </xf>
    <xf numFmtId="0" fontId="8" fillId="0" borderId="0">
      <protection locked="0"/>
    </xf>
    <xf numFmtId="0" fontId="73" fillId="0" borderId="0">
      <alignment vertical="center"/>
    </xf>
    <xf numFmtId="0" fontId="8" fillId="0" borderId="0">
      <protection locked="0"/>
    </xf>
    <xf numFmtId="0" fontId="4" fillId="0" borderId="0"/>
    <xf numFmtId="0" fontId="37" fillId="0" borderId="0">
      <alignment vertical="center"/>
    </xf>
    <xf numFmtId="0" fontId="8" fillId="0" borderId="0">
      <protection locked="0"/>
    </xf>
    <xf numFmtId="0" fontId="4" fillId="0" borderId="0"/>
    <xf numFmtId="0" fontId="4" fillId="0" borderId="0"/>
    <xf numFmtId="0" fontId="8" fillId="0" borderId="0">
      <protection locked="0"/>
    </xf>
    <xf numFmtId="0" fontId="4" fillId="0" borderId="0">
      <alignment vertical="top"/>
    </xf>
    <xf numFmtId="0" fontId="4" fillId="0" borderId="0">
      <alignment vertical="top"/>
    </xf>
    <xf numFmtId="0" fontId="4" fillId="0" borderId="0"/>
    <xf numFmtId="0" fontId="8" fillId="0" borderId="0">
      <protection locked="0"/>
    </xf>
    <xf numFmtId="0" fontId="60" fillId="0" borderId="0"/>
    <xf numFmtId="0" fontId="58" fillId="40" borderId="0">
      <alignment vertical="center"/>
    </xf>
    <xf numFmtId="0" fontId="58" fillId="40" borderId="0">
      <alignment vertical="center"/>
    </xf>
    <xf numFmtId="0" fontId="0" fillId="0" borderId="0"/>
    <xf numFmtId="0" fontId="0" fillId="0" borderId="0"/>
    <xf numFmtId="0" fontId="8" fillId="0" borderId="0">
      <protection locked="0"/>
    </xf>
    <xf numFmtId="0" fontId="8" fillId="0" borderId="0">
      <protection locked="0"/>
    </xf>
    <xf numFmtId="0" fontId="4" fillId="0" borderId="0"/>
    <xf numFmtId="0" fontId="75" fillId="0" borderId="0"/>
    <xf numFmtId="0" fontId="4" fillId="0" borderId="0"/>
    <xf numFmtId="0" fontId="8" fillId="0" borderId="0">
      <protection locked="0"/>
    </xf>
    <xf numFmtId="0" fontId="73" fillId="0" borderId="0">
      <alignment vertical="center"/>
    </xf>
    <xf numFmtId="0" fontId="4" fillId="0" borderId="0"/>
    <xf numFmtId="0" fontId="8" fillId="0" borderId="0">
      <protection locked="0"/>
    </xf>
    <xf numFmtId="0" fontId="76" fillId="0" borderId="0">
      <alignment vertical="center"/>
    </xf>
    <xf numFmtId="0" fontId="77" fillId="40" borderId="0">
      <alignment vertical="center"/>
    </xf>
    <xf numFmtId="0" fontId="58" fillId="40" borderId="0">
      <alignment vertical="center"/>
    </xf>
    <xf numFmtId="0" fontId="78" fillId="0" borderId="0">
      <alignment vertical="top"/>
      <protection locked="0"/>
    </xf>
    <xf numFmtId="0" fontId="73" fillId="0" borderId="0">
      <alignment vertical="center"/>
    </xf>
    <xf numFmtId="0" fontId="8" fillId="0" borderId="0">
      <protection locked="0"/>
    </xf>
    <xf numFmtId="0" fontId="58" fillId="40" borderId="0">
      <alignment vertical="center"/>
    </xf>
    <xf numFmtId="0" fontId="58" fillId="40" borderId="0">
      <alignment vertical="center"/>
    </xf>
    <xf numFmtId="0" fontId="0" fillId="0" borderId="0"/>
    <xf numFmtId="0" fontId="0" fillId="0" borderId="0"/>
    <xf numFmtId="0" fontId="0" fillId="0" borderId="0"/>
    <xf numFmtId="0" fontId="79" fillId="0" borderId="0">
      <alignment vertical="center"/>
    </xf>
    <xf numFmtId="0" fontId="80" fillId="0" borderId="0">
      <alignment vertical="center"/>
    </xf>
    <xf numFmtId="0" fontId="4" fillId="0" borderId="0"/>
    <xf numFmtId="0" fontId="79" fillId="0" borderId="0">
      <alignment vertical="center"/>
    </xf>
    <xf numFmtId="0" fontId="0" fillId="0" borderId="0"/>
    <xf numFmtId="0" fontId="0" fillId="0" borderId="0"/>
    <xf numFmtId="0" fontId="37" fillId="0" borderId="0">
      <alignment vertical="center"/>
    </xf>
    <xf numFmtId="0" fontId="58" fillId="40" borderId="0">
      <alignment vertical="center"/>
    </xf>
    <xf numFmtId="0" fontId="58" fillId="40" borderId="0">
      <alignment vertical="center"/>
    </xf>
    <xf numFmtId="0" fontId="73" fillId="0" borderId="0">
      <alignment vertical="center"/>
    </xf>
    <xf numFmtId="0" fontId="4" fillId="0" borderId="0"/>
    <xf numFmtId="0" fontId="4" fillId="0" borderId="0"/>
    <xf numFmtId="0" fontId="37" fillId="0" borderId="0">
      <alignment vertical="center"/>
    </xf>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40" borderId="0">
      <alignment vertical="center"/>
    </xf>
    <xf numFmtId="0" fontId="0" fillId="0" borderId="0"/>
    <xf numFmtId="0" fontId="4" fillId="0" borderId="0"/>
    <xf numFmtId="0" fontId="0" fillId="0" borderId="0"/>
    <xf numFmtId="0" fontId="4" fillId="0" borderId="0"/>
    <xf numFmtId="0" fontId="5" fillId="0" borderId="0">
      <alignment vertical="center"/>
    </xf>
    <xf numFmtId="0" fontId="4" fillId="0" borderId="0"/>
    <xf numFmtId="0" fontId="63" fillId="44" borderId="0"/>
    <xf numFmtId="0" fontId="63" fillId="40" borderId="0">
      <alignment vertical="center"/>
    </xf>
    <xf numFmtId="0" fontId="58" fillId="40" borderId="0">
      <alignment vertical="center"/>
    </xf>
    <xf numFmtId="0" fontId="58" fillId="40" borderId="0">
      <alignment vertical="center"/>
    </xf>
    <xf numFmtId="0" fontId="58" fillId="45" borderId="0">
      <alignment vertical="center"/>
    </xf>
    <xf numFmtId="0" fontId="58" fillId="40" borderId="0">
      <alignment vertical="center"/>
    </xf>
    <xf numFmtId="0" fontId="58" fillId="40" borderId="0">
      <alignment vertical="center"/>
    </xf>
    <xf numFmtId="0" fontId="58" fillId="40" borderId="0">
      <alignment vertical="center"/>
    </xf>
    <xf numFmtId="0" fontId="4" fillId="0" borderId="0"/>
    <xf numFmtId="0" fontId="81" fillId="0" borderId="0">
      <alignment vertical="top"/>
      <protection locked="0"/>
    </xf>
    <xf numFmtId="0" fontId="58" fillId="40" borderId="0">
      <alignment vertical="center"/>
    </xf>
    <xf numFmtId="0" fontId="4" fillId="0" borderId="0">
      <alignment vertical="center"/>
    </xf>
    <xf numFmtId="0" fontId="58" fillId="40" borderId="0">
      <alignment vertical="center"/>
    </xf>
    <xf numFmtId="0" fontId="58" fillId="40" borderId="0">
      <alignment vertical="center"/>
    </xf>
    <xf numFmtId="4" fontId="68" fillId="0" borderId="0"/>
    <xf numFmtId="0" fontId="82" fillId="40" borderId="0">
      <alignment vertical="center"/>
    </xf>
    <xf numFmtId="178" fontId="60" fillId="0" borderId="0"/>
    <xf numFmtId="0" fontId="58" fillId="40" borderId="0">
      <alignment vertical="center"/>
    </xf>
    <xf numFmtId="0" fontId="66" fillId="0" borderId="0">
      <alignment vertical="top"/>
      <protection locked="0"/>
    </xf>
    <xf numFmtId="183" fontId="83" fillId="0" borderId="0"/>
    <xf numFmtId="184" fontId="4" fillId="0" borderId="0">
      <alignment vertical="center"/>
    </xf>
    <xf numFmtId="185" fontId="83" fillId="0" borderId="0"/>
    <xf numFmtId="0" fontId="5" fillId="0" borderId="0">
      <alignment vertical="center"/>
    </xf>
    <xf numFmtId="0" fontId="84" fillId="0" borderId="8">
      <alignment horizontal="left"/>
    </xf>
    <xf numFmtId="186" fontId="60" fillId="0" borderId="0"/>
    <xf numFmtId="187" fontId="60" fillId="0" borderId="0"/>
    <xf numFmtId="184" fontId="4" fillId="0" borderId="0"/>
    <xf numFmtId="188" fontId="0" fillId="0" borderId="0"/>
    <xf numFmtId="186" fontId="60" fillId="0" borderId="0"/>
    <xf numFmtId="0" fontId="4" fillId="0" borderId="0"/>
    <xf numFmtId="183" fontId="0" fillId="0" borderId="0"/>
    <xf numFmtId="40" fontId="69" fillId="0" borderId="0"/>
    <xf numFmtId="185" fontId="0" fillId="0" borderId="0"/>
    <xf numFmtId="38" fontId="69" fillId="0" borderId="0"/>
    <xf numFmtId="0" fontId="85" fillId="0" borderId="0"/>
    <xf numFmtId="0" fontId="4" fillId="0" borderId="0"/>
    <xf numFmtId="0" fontId="86" fillId="0" borderId="0"/>
    <xf numFmtId="189" fontId="87" fillId="0" borderId="0"/>
    <xf numFmtId="178" fontId="85" fillId="0" borderId="0"/>
    <xf numFmtId="190" fontId="87" fillId="0" borderId="0"/>
    <xf numFmtId="176" fontId="0" fillId="0" borderId="0"/>
    <xf numFmtId="176" fontId="85" fillId="0" borderId="0"/>
    <xf numFmtId="176" fontId="37" fillId="0" borderId="0">
      <alignment vertical="center"/>
    </xf>
    <xf numFmtId="178" fontId="60" fillId="0" borderId="0"/>
    <xf numFmtId="176" fontId="0" fillId="0" borderId="0">
      <alignment vertical="center"/>
    </xf>
    <xf numFmtId="176" fontId="60" fillId="0" borderId="0"/>
    <xf numFmtId="176" fontId="0" fillId="0" borderId="0">
      <alignment vertical="center"/>
    </xf>
    <xf numFmtId="0" fontId="79" fillId="0" borderId="0">
      <alignment vertical="center"/>
    </xf>
    <xf numFmtId="176" fontId="0" fillId="0" borderId="0"/>
    <xf numFmtId="176" fontId="60" fillId="0" borderId="0"/>
    <xf numFmtId="0" fontId="2" fillId="0" borderId="0"/>
    <xf numFmtId="179" fontId="4" fillId="0" borderId="0"/>
    <xf numFmtId="176" fontId="0" fillId="0" borderId="0">
      <alignment vertical="center"/>
    </xf>
    <xf numFmtId="176" fontId="73" fillId="0" borderId="0">
      <alignment vertical="center"/>
    </xf>
    <xf numFmtId="191" fontId="4" fillId="0" borderId="0"/>
    <xf numFmtId="176" fontId="4" fillId="0" borderId="0"/>
    <xf numFmtId="191" fontId="4" fillId="0" borderId="0"/>
    <xf numFmtId="176" fontId="4" fillId="0" borderId="0">
      <alignment vertical="center"/>
    </xf>
    <xf numFmtId="192" fontId="4" fillId="0" borderId="0"/>
    <xf numFmtId="176" fontId="4" fillId="0" borderId="0"/>
    <xf numFmtId="0" fontId="37" fillId="0" borderId="0">
      <alignment vertical="center"/>
    </xf>
    <xf numFmtId="0" fontId="2" fillId="0" borderId="0"/>
    <xf numFmtId="179" fontId="4" fillId="0" borderId="0"/>
    <xf numFmtId="176" fontId="4" fillId="0" borderId="0">
      <alignment vertical="center"/>
    </xf>
    <xf numFmtId="176" fontId="4" fillId="0" borderId="0"/>
    <xf numFmtId="39" fontId="4" fillId="0" borderId="0"/>
    <xf numFmtId="176" fontId="0" fillId="0" borderId="0"/>
    <xf numFmtId="176" fontId="4" fillId="0" borderId="0"/>
    <xf numFmtId="1" fontId="60" fillId="0" borderId="0"/>
    <xf numFmtId="176" fontId="4" fillId="0" borderId="0"/>
    <xf numFmtId="176" fontId="73" fillId="0" borderId="0"/>
    <xf numFmtId="0" fontId="58" fillId="40" borderId="0">
      <alignment vertical="center"/>
    </xf>
    <xf numFmtId="176" fontId="0" fillId="0" borderId="0"/>
    <xf numFmtId="176" fontId="0" fillId="0" borderId="0"/>
    <xf numFmtId="176" fontId="60" fillId="0" borderId="0">
      <alignment vertical="center"/>
    </xf>
    <xf numFmtId="176" fontId="0" fillId="0" borderId="0"/>
    <xf numFmtId="176" fontId="60" fillId="0" borderId="0">
      <alignment vertical="center"/>
    </xf>
    <xf numFmtId="176" fontId="85" fillId="0" borderId="4">
      <alignment vertical="center"/>
    </xf>
  </cellStyleXfs>
  <cellXfs count="770">
    <xf numFmtId="0" fontId="0" fillId="0" borderId="0" xfId="0" applyAlignment="1">
      <alignment vertical="center"/>
    </xf>
    <xf numFmtId="193" fontId="1" fillId="0" borderId="0" xfId="0" applyNumberFormat="1" applyFont="1" applyAlignment="1">
      <alignment vertical="center"/>
    </xf>
    <xf numFmtId="193" fontId="2" fillId="0" borderId="0" xfId="0" applyNumberFormat="1" applyFont="1" applyAlignment="1">
      <alignment horizontal="center" vertical="center" wrapText="1"/>
    </xf>
    <xf numFmtId="193" fontId="2" fillId="0" borderId="0" xfId="0" applyNumberFormat="1" applyFont="1" applyAlignment="1">
      <alignment vertical="center"/>
    </xf>
    <xf numFmtId="193" fontId="2" fillId="0" borderId="0" xfId="0" applyNumberFormat="1" applyFont="1" applyAlignment="1">
      <alignment horizontal="center" vertical="center"/>
    </xf>
    <xf numFmtId="193" fontId="2" fillId="2" borderId="0" xfId="0" applyNumberFormat="1" applyFont="1" applyFill="1" applyAlignment="1">
      <alignment vertical="center"/>
    </xf>
    <xf numFmtId="0" fontId="3" fillId="0" borderId="0" xfId="0" applyFont="1" applyAlignment="1" applyProtection="1">
      <alignment vertical="center"/>
      <protection locked="0" hidden="1"/>
    </xf>
    <xf numFmtId="193" fontId="1" fillId="0" borderId="0" xfId="0" applyNumberFormat="1" applyFont="1" applyAlignment="1">
      <alignment horizontal="center" vertical="center" wrapText="1"/>
    </xf>
    <xf numFmtId="193" fontId="2" fillId="0" borderId="0" xfId="0" applyNumberFormat="1" applyFont="1" applyAlignment="1">
      <alignment horizontal="right" vertical="center"/>
    </xf>
    <xf numFmtId="193" fontId="2" fillId="0" borderId="1" xfId="0" applyNumberFormat="1" applyFont="1" applyBorder="1" applyAlignment="1">
      <alignment horizontal="left" vertical="center"/>
    </xf>
    <xf numFmtId="0" fontId="4" fillId="0" borderId="1" xfId="0" applyFont="1" applyBorder="1"/>
    <xf numFmtId="193" fontId="2" fillId="0" borderId="2" xfId="0" applyNumberFormat="1" applyFont="1" applyBorder="1" applyAlignment="1">
      <alignment horizontal="center" vertical="center" wrapText="1"/>
    </xf>
    <xf numFmtId="193" fontId="2" fillId="0" borderId="3" xfId="0" applyNumberFormat="1" applyFont="1" applyBorder="1" applyAlignment="1">
      <alignment horizontal="center" vertical="center" wrapText="1"/>
    </xf>
    <xf numFmtId="0" fontId="5" fillId="0" borderId="4" xfId="0" applyFont="1" applyBorder="1" applyAlignment="1">
      <alignment horizontal="center" vertical="center" wrapText="1"/>
    </xf>
    <xf numFmtId="49" fontId="5" fillId="0" borderId="4" xfId="0" applyNumberFormat="1" applyFont="1" applyBorder="1" applyAlignment="1">
      <alignment horizontal="left" vertical="center" wrapText="1"/>
    </xf>
    <xf numFmtId="194" fontId="5" fillId="0" borderId="4" xfId="0" applyNumberFormat="1" applyFont="1" applyBorder="1" applyAlignment="1">
      <alignment horizontal="center" vertical="center" wrapText="1"/>
    </xf>
    <xf numFmtId="193" fontId="5" fillId="0" borderId="4" xfId="0" applyNumberFormat="1" applyFont="1" applyBorder="1" applyAlignment="1">
      <alignment horizontal="right" vertical="center" wrapText="1"/>
    </xf>
    <xf numFmtId="0" fontId="2" fillId="0" borderId="5" xfId="0" applyFont="1" applyBorder="1" applyAlignment="1">
      <alignment horizontal="center"/>
    </xf>
    <xf numFmtId="0" fontId="2" fillId="0" borderId="6" xfId="0" applyFont="1" applyBorder="1" applyAlignment="1">
      <alignment horizontal="center"/>
    </xf>
    <xf numFmtId="193" fontId="2" fillId="0" borderId="7" xfId="0" applyNumberFormat="1" applyFont="1" applyBorder="1" applyAlignment="1">
      <alignment horizontal="center" vertical="center"/>
    </xf>
    <xf numFmtId="193" fontId="2" fillId="0" borderId="8" xfId="0" applyNumberFormat="1" applyFont="1" applyBorder="1" applyAlignment="1">
      <alignment horizontal="right" vertical="center"/>
    </xf>
    <xf numFmtId="193" fontId="2" fillId="0" borderId="7" xfId="0" applyNumberFormat="1" applyFont="1" applyBorder="1" applyAlignment="1">
      <alignment vertical="center"/>
    </xf>
    <xf numFmtId="193" fontId="6" fillId="0" borderId="0" xfId="0" applyNumberFormat="1" applyFont="1" applyAlignment="1">
      <alignment horizontal="left" vertical="center"/>
    </xf>
    <xf numFmtId="193" fontId="6" fillId="2" borderId="0" xfId="0" applyNumberFormat="1" applyFont="1" applyFill="1" applyAlignment="1">
      <alignment horizontal="left" vertical="center"/>
    </xf>
    <xf numFmtId="193" fontId="1" fillId="0" borderId="0" xfId="0" applyNumberFormat="1" applyFont="1" applyAlignment="1">
      <alignment horizontal="center" vertical="center"/>
    </xf>
    <xf numFmtId="193" fontId="1" fillId="2" borderId="0" xfId="0" applyNumberFormat="1" applyFont="1" applyFill="1" applyAlignment="1">
      <alignment vertical="center"/>
    </xf>
    <xf numFmtId="193" fontId="2" fillId="2" borderId="0" xfId="0" applyNumberFormat="1" applyFont="1" applyFill="1" applyAlignment="1">
      <alignment horizontal="center" vertical="center" wrapText="1"/>
    </xf>
    <xf numFmtId="193" fontId="2" fillId="0" borderId="8" xfId="0" applyNumberFormat="1" applyFont="1" applyBorder="1" applyAlignment="1">
      <alignment vertical="center"/>
    </xf>
    <xf numFmtId="193" fontId="2" fillId="0" borderId="0" xfId="0" applyNumberFormat="1" applyFont="1" applyAlignment="1">
      <alignment horizontal="left" vertical="center"/>
    </xf>
    <xf numFmtId="0" fontId="5" fillId="0" borderId="4" xfId="0" applyFont="1" applyBorder="1" applyAlignment="1">
      <alignment vertical="center" wrapText="1"/>
    </xf>
    <xf numFmtId="194" fontId="5" fillId="0" borderId="4" xfId="0" applyNumberFormat="1" applyFont="1" applyBorder="1" applyAlignment="1">
      <alignment vertical="center" wrapText="1"/>
    </xf>
    <xf numFmtId="193" fontId="2" fillId="0" borderId="7" xfId="0" applyNumberFormat="1" applyFont="1" applyBorder="1" applyAlignment="1">
      <alignment horizontal="right" vertical="center"/>
    </xf>
    <xf numFmtId="0" fontId="4" fillId="0" borderId="0" xfId="0" applyFont="1"/>
    <xf numFmtId="193" fontId="7" fillId="2" borderId="0" xfId="0" applyNumberFormat="1" applyFont="1" applyFill="1" applyAlignment="1">
      <alignment horizontal="center" vertical="center"/>
    </xf>
    <xf numFmtId="193" fontId="2" fillId="0" borderId="4" xfId="0" applyNumberFormat="1" applyFont="1" applyBorder="1" applyAlignment="1">
      <alignment horizontal="center" vertical="center" wrapText="1"/>
    </xf>
    <xf numFmtId="14" fontId="5" fillId="0" borderId="4" xfId="0" applyNumberFormat="1" applyFont="1" applyBorder="1" applyAlignment="1">
      <alignment horizontal="left" vertical="center" wrapText="1"/>
    </xf>
    <xf numFmtId="194" fontId="5" fillId="0" borderId="4" xfId="0" applyNumberFormat="1" applyFont="1" applyBorder="1" applyAlignment="1">
      <alignment horizontal="left" vertical="center" wrapText="1"/>
    </xf>
    <xf numFmtId="193" fontId="2" fillId="0" borderId="5" xfId="0" applyNumberFormat="1" applyFont="1" applyBorder="1" applyAlignment="1">
      <alignment horizontal="center" vertical="center"/>
    </xf>
    <xf numFmtId="193" fontId="2" fillId="0" borderId="6" xfId="0" applyNumberFormat="1" applyFont="1" applyBorder="1" applyAlignment="1">
      <alignment horizontal="center" vertical="center"/>
    </xf>
    <xf numFmtId="0" fontId="4" fillId="0" borderId="4" xfId="0" applyFont="1" applyBorder="1"/>
    <xf numFmtId="193" fontId="7" fillId="0" borderId="7" xfId="0" applyNumberFormat="1" applyFont="1" applyBorder="1" applyAlignment="1">
      <alignment vertical="center"/>
    </xf>
    <xf numFmtId="10" fontId="5" fillId="0" borderId="4" xfId="0" applyNumberFormat="1" applyFont="1" applyBorder="1" applyAlignment="1">
      <alignment horizontal="right" vertical="center" wrapText="1"/>
    </xf>
    <xf numFmtId="49" fontId="5" fillId="0" borderId="5" xfId="0" applyNumberFormat="1" applyFont="1" applyBorder="1" applyAlignment="1">
      <alignment horizontal="left" vertical="center" wrapText="1"/>
    </xf>
    <xf numFmtId="10" fontId="2" fillId="0" borderId="7" xfId="0" applyNumberFormat="1" applyFont="1" applyBorder="1" applyAlignment="1">
      <alignment horizontal="center" vertical="center"/>
    </xf>
    <xf numFmtId="193" fontId="2" fillId="0" borderId="4" xfId="0" applyNumberFormat="1" applyFont="1" applyBorder="1" applyAlignment="1">
      <alignment horizontal="center" vertical="center"/>
    </xf>
    <xf numFmtId="193" fontId="2" fillId="0" borderId="4" xfId="0" applyNumberFormat="1" applyFont="1" applyBorder="1" applyAlignment="1">
      <alignment vertical="center"/>
    </xf>
    <xf numFmtId="193" fontId="2" fillId="0" borderId="4" xfId="0" applyNumberFormat="1" applyFont="1" applyBorder="1" applyAlignment="1">
      <alignment horizontal="right" vertical="center"/>
    </xf>
    <xf numFmtId="10" fontId="2" fillId="0" borderId="7" xfId="0" applyNumberFormat="1" applyFont="1" applyBorder="1" applyAlignment="1">
      <alignment vertical="center"/>
    </xf>
    <xf numFmtId="193" fontId="5" fillId="0" borderId="4" xfId="0" applyNumberFormat="1" applyFont="1" applyBorder="1" applyAlignment="1">
      <alignment horizontal="right" vertical="center"/>
    </xf>
    <xf numFmtId="0" fontId="2" fillId="0" borderId="4" xfId="0" applyFont="1" applyBorder="1" applyAlignment="1">
      <alignment horizontal="center" vertical="center" wrapText="1"/>
    </xf>
    <xf numFmtId="193" fontId="5" fillId="0" borderId="4" xfId="0" applyNumberFormat="1" applyFont="1" applyBorder="1" applyAlignment="1">
      <alignment horizontal="left" vertical="center" wrapText="1"/>
    </xf>
    <xf numFmtId="193" fontId="4" fillId="0" borderId="4" xfId="0" applyNumberFormat="1" applyFont="1" applyBorder="1"/>
    <xf numFmtId="176" fontId="2" fillId="0" borderId="4" xfId="1" applyFont="1" applyBorder="1" applyAlignment="1">
      <alignment horizontal="center" vertical="center" wrapText="1"/>
    </xf>
    <xf numFmtId="49" fontId="5" fillId="0" borderId="4" xfId="0" applyNumberFormat="1" applyFont="1" applyBorder="1" applyAlignment="1">
      <alignment horizontal="center" vertical="center" wrapText="1"/>
    </xf>
    <xf numFmtId="193" fontId="5" fillId="0" borderId="4" xfId="0" applyNumberFormat="1" applyFont="1" applyBorder="1" applyAlignment="1">
      <alignment horizontal="center" vertical="center" wrapText="1"/>
    </xf>
    <xf numFmtId="195" fontId="5" fillId="0" borderId="4" xfId="0" applyNumberFormat="1" applyFont="1" applyBorder="1" applyAlignment="1">
      <alignment horizontal="right" vertical="center" wrapText="1"/>
    </xf>
    <xf numFmtId="49" fontId="2" fillId="0" borderId="4" xfId="0" applyNumberFormat="1" applyFont="1" applyBorder="1" applyAlignment="1">
      <alignment vertical="center"/>
    </xf>
    <xf numFmtId="196" fontId="5" fillId="0" borderId="4" xfId="0" applyNumberFormat="1" applyFont="1" applyBorder="1" applyAlignment="1">
      <alignment horizontal="center" vertical="center" wrapText="1"/>
    </xf>
    <xf numFmtId="195" fontId="2" fillId="0" borderId="7" xfId="0" applyNumberFormat="1" applyFont="1" applyBorder="1" applyAlignment="1">
      <alignment horizontal="right" vertical="center"/>
    </xf>
    <xf numFmtId="0" fontId="4" fillId="0" borderId="0" xfId="0" applyFont="1" applyAlignment="1">
      <alignment horizontal="center" vertical="center" wrapText="1"/>
    </xf>
    <xf numFmtId="193" fontId="2" fillId="0" borderId="5" xfId="0" applyNumberFormat="1" applyFont="1" applyBorder="1" applyAlignment="1">
      <alignment horizontal="center" vertical="center" wrapText="1"/>
    </xf>
    <xf numFmtId="193" fontId="2" fillId="0" borderId="6" xfId="0" applyNumberFormat="1" applyFont="1" applyBorder="1" applyAlignment="1">
      <alignment vertical="center"/>
    </xf>
    <xf numFmtId="193" fontId="2" fillId="0" borderId="6" xfId="0" applyNumberFormat="1" applyFont="1" applyBorder="1" applyAlignment="1">
      <alignment horizontal="right" vertical="center"/>
    </xf>
    <xf numFmtId="0" fontId="4" fillId="0" borderId="6" xfId="0" applyFont="1" applyBorder="1"/>
    <xf numFmtId="0" fontId="4" fillId="0" borderId="8" xfId="0" applyFont="1" applyBorder="1"/>
    <xf numFmtId="0" fontId="5" fillId="0" borderId="4" xfId="0" applyFont="1" applyBorder="1" applyAlignment="1">
      <alignment horizontal="left" vertical="center" wrapText="1"/>
    </xf>
    <xf numFmtId="0" fontId="4" fillId="0" borderId="9" xfId="0" applyFont="1" applyBorder="1"/>
    <xf numFmtId="193" fontId="4" fillId="0" borderId="0" xfId="0" applyNumberFormat="1" applyFont="1" applyAlignment="1">
      <alignment horizontal="center" vertical="center" wrapText="1"/>
    </xf>
    <xf numFmtId="193" fontId="4" fillId="0" borderId="0" xfId="0" applyNumberFormat="1" applyFont="1"/>
    <xf numFmtId="193" fontId="4" fillId="2" borderId="0" xfId="0" applyNumberFormat="1" applyFont="1" applyFill="1"/>
    <xf numFmtId="193" fontId="4" fillId="2" borderId="0" xfId="0" applyNumberFormat="1" applyFont="1" applyFill="1" applyAlignment="1">
      <alignment horizontal="center" vertical="center" wrapText="1"/>
    </xf>
    <xf numFmtId="197" fontId="5" fillId="0" borderId="4" xfId="0" applyNumberFormat="1" applyFont="1" applyBorder="1" applyAlignment="1">
      <alignment horizontal="center" vertical="center" wrapText="1"/>
    </xf>
    <xf numFmtId="193" fontId="2" fillId="0" borderId="8" xfId="0" applyNumberFormat="1" applyFont="1" applyBorder="1" applyAlignment="1">
      <alignment horizontal="center" vertical="center"/>
    </xf>
    <xf numFmtId="193" fontId="2" fillId="0" borderId="1" xfId="0" applyNumberFormat="1" applyFont="1" applyBorder="1" applyAlignment="1">
      <alignment horizontal="right" vertical="center"/>
    </xf>
    <xf numFmtId="193" fontId="2" fillId="0" borderId="6" xfId="0" applyNumberFormat="1" applyFont="1" applyBorder="1" applyAlignment="1">
      <alignment horizontal="left" vertical="center"/>
    </xf>
    <xf numFmtId="193" fontId="2" fillId="0" borderId="6" xfId="0" applyNumberFormat="1" applyFont="1" applyBorder="1" applyAlignment="1" applyProtection="1">
      <alignment horizontal="right" vertical="center"/>
      <protection locked="0"/>
    </xf>
    <xf numFmtId="193" fontId="5" fillId="0" borderId="4" xfId="0" applyNumberFormat="1" applyFont="1" applyBorder="1" applyAlignment="1">
      <alignment horizontal="right" vertical="center" shrinkToFit="1"/>
    </xf>
    <xf numFmtId="193" fontId="2" fillId="0" borderId="7" xfId="0" applyNumberFormat="1" applyFont="1" applyBorder="1" applyAlignment="1">
      <alignment vertical="center" shrinkToFit="1"/>
    </xf>
    <xf numFmtId="0" fontId="5" fillId="0" borderId="7" xfId="0" applyFont="1" applyBorder="1" applyAlignment="1">
      <alignment horizontal="center" vertical="center" wrapText="1"/>
    </xf>
    <xf numFmtId="49" fontId="5" fillId="0" borderId="7" xfId="0" applyNumberFormat="1" applyFont="1" applyBorder="1" applyAlignment="1">
      <alignment horizontal="left" vertical="center" wrapText="1"/>
    </xf>
    <xf numFmtId="193" fontId="5" fillId="0" borderId="7" xfId="0" applyNumberFormat="1" applyFont="1" applyBorder="1" applyAlignment="1">
      <alignment horizontal="center" vertical="center" wrapText="1"/>
    </xf>
    <xf numFmtId="194" fontId="5" fillId="0" borderId="7" xfId="0" applyNumberFormat="1" applyFont="1" applyBorder="1" applyAlignment="1">
      <alignment horizontal="center" vertical="center" wrapText="1"/>
    </xf>
    <xf numFmtId="193" fontId="5" fillId="0" borderId="7" xfId="0" applyNumberFormat="1" applyFont="1" applyBorder="1" applyAlignment="1">
      <alignment horizontal="right" vertical="center" wrapText="1"/>
    </xf>
    <xf numFmtId="193" fontId="5" fillId="0" borderId="7" xfId="66" applyNumberFormat="1" applyFont="1" applyBorder="1" applyAlignment="1">
      <alignment horizontal="right"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193" fontId="5" fillId="0" borderId="4" xfId="66" applyNumberFormat="1" applyFont="1" applyBorder="1" applyAlignment="1">
      <alignment horizontal="right" vertical="center" wrapText="1"/>
    </xf>
    <xf numFmtId="193" fontId="2" fillId="0" borderId="9" xfId="0" applyNumberFormat="1" applyFont="1" applyBorder="1" applyAlignment="1">
      <alignment horizontal="center" vertical="center"/>
    </xf>
    <xf numFmtId="0" fontId="2" fillId="0" borderId="0" xfId="91" applyFont="1" applyAlignment="1">
      <alignment vertical="center"/>
    </xf>
    <xf numFmtId="0" fontId="4" fillId="0" borderId="0" xfId="91" applyFont="1" applyAlignment="1">
      <alignment horizontal="center" vertical="center" wrapText="1"/>
    </xf>
    <xf numFmtId="0" fontId="4" fillId="0" borderId="0" xfId="91" applyFont="1"/>
    <xf numFmtId="0" fontId="4" fillId="0" borderId="0" xfId="91" applyFont="1" applyAlignment="1">
      <alignment horizontal="center"/>
    </xf>
    <xf numFmtId="193" fontId="4" fillId="0" borderId="0" xfId="91" applyNumberFormat="1" applyFont="1"/>
    <xf numFmtId="0" fontId="4" fillId="2" borderId="0" xfId="91" applyFont="1" applyFill="1"/>
    <xf numFmtId="0" fontId="1" fillId="0" borderId="0" xfId="91" applyFont="1" applyAlignment="1">
      <alignment horizontal="center"/>
    </xf>
    <xf numFmtId="0" fontId="1" fillId="0" borderId="0" xfId="91" applyFont="1"/>
    <xf numFmtId="193" fontId="1" fillId="0" borderId="0" xfId="91" applyNumberFormat="1" applyFont="1"/>
    <xf numFmtId="0" fontId="2" fillId="0" borderId="0" xfId="91" applyFont="1" applyAlignment="1">
      <alignment horizontal="center" vertical="center"/>
    </xf>
    <xf numFmtId="0" fontId="2" fillId="0" borderId="0" xfId="91" applyFont="1" applyAlignment="1">
      <alignment horizontal="right" vertical="center"/>
    </xf>
    <xf numFmtId="0" fontId="2" fillId="0" borderId="0" xfId="90" applyFont="1">
      <protection locked="0"/>
    </xf>
    <xf numFmtId="0" fontId="2" fillId="0" borderId="4" xfId="91" applyFont="1" applyBorder="1" applyAlignment="1">
      <alignment horizontal="center" vertical="center" wrapText="1"/>
    </xf>
    <xf numFmtId="193" fontId="2" fillId="0" borderId="4" xfId="91" applyNumberFormat="1" applyFont="1" applyBorder="1" applyAlignment="1">
      <alignment horizontal="center" vertical="center" wrapText="1"/>
    </xf>
    <xf numFmtId="0" fontId="2" fillId="0" borderId="4" xfId="196" applyFont="1" applyBorder="1" applyAlignment="1">
      <alignment horizontal="center" vertical="center"/>
    </xf>
    <xf numFmtId="0" fontId="2" fillId="0" borderId="4" xfId="196" applyFont="1" applyBorder="1" applyAlignment="1">
      <alignment horizontal="left" vertical="center"/>
    </xf>
    <xf numFmtId="0" fontId="2" fillId="0" borderId="4" xfId="91" applyFont="1" applyBorder="1" applyAlignment="1">
      <alignment horizontal="left" vertical="center" shrinkToFit="1"/>
    </xf>
    <xf numFmtId="198" fontId="2" fillId="0" borderId="4" xfId="196" applyNumberFormat="1" applyFont="1" applyBorder="1" applyAlignment="1">
      <alignment horizontal="center" vertical="center"/>
    </xf>
    <xf numFmtId="193" fontId="2" fillId="0" borderId="4" xfId="95" applyNumberFormat="1" applyFont="1" applyBorder="1" applyAlignment="1">
      <alignment vertical="center"/>
    </xf>
    <xf numFmtId="0" fontId="2" fillId="0" borderId="4" xfId="91" applyFont="1" applyBorder="1" applyAlignment="1">
      <alignment vertical="center"/>
    </xf>
    <xf numFmtId="0" fontId="2" fillId="0" borderId="5" xfId="91" applyFont="1" applyBorder="1" applyAlignment="1">
      <alignment horizontal="center" vertical="center"/>
    </xf>
    <xf numFmtId="0" fontId="2" fillId="0" borderId="6" xfId="91" applyFont="1" applyBorder="1" applyAlignment="1">
      <alignment horizontal="center" vertical="center"/>
    </xf>
    <xf numFmtId="0" fontId="2" fillId="0" borderId="4" xfId="91" applyFont="1" applyBorder="1" applyAlignment="1">
      <alignment horizontal="center" vertical="center"/>
    </xf>
    <xf numFmtId="0" fontId="7" fillId="0" borderId="0" xfId="91" applyFont="1" applyAlignment="1">
      <alignment horizontal="center" vertical="center"/>
    </xf>
    <xf numFmtId="0" fontId="7" fillId="0" borderId="0" xfId="196" applyFont="1" applyAlignment="1">
      <alignment horizontal="center" vertical="center"/>
    </xf>
    <xf numFmtId="193" fontId="2" fillId="0" borderId="0" xfId="95" applyNumberFormat="1" applyFont="1" applyAlignment="1">
      <alignment vertical="center"/>
    </xf>
    <xf numFmtId="0" fontId="2" fillId="0" borderId="0" xfId="91" applyFont="1"/>
    <xf numFmtId="0" fontId="2" fillId="0" borderId="0" xfId="91" applyFont="1" applyAlignment="1">
      <alignment horizontal="center"/>
    </xf>
    <xf numFmtId="193" fontId="2" fillId="0" borderId="0" xfId="91" applyNumberFormat="1" applyFont="1"/>
    <xf numFmtId="0" fontId="6" fillId="0" borderId="0" xfId="91" applyFont="1" applyAlignment="1">
      <alignment horizontal="left" vertical="center"/>
    </xf>
    <xf numFmtId="0" fontId="2" fillId="2" borderId="0" xfId="91" applyFont="1" applyFill="1" applyAlignment="1">
      <alignment vertical="center"/>
    </xf>
    <xf numFmtId="0" fontId="4" fillId="2" borderId="0" xfId="91" applyFont="1" applyFill="1" applyAlignment="1">
      <alignment horizontal="center" vertical="center" wrapText="1"/>
    </xf>
    <xf numFmtId="193" fontId="8" fillId="0" borderId="4" xfId="0" applyNumberFormat="1" applyFont="1" applyBorder="1" applyAlignment="1">
      <alignment horizontal="center" vertical="center" wrapText="1"/>
    </xf>
    <xf numFmtId="199" fontId="5" fillId="0" borderId="4" xfId="0" applyNumberFormat="1" applyFont="1" applyBorder="1" applyAlignment="1">
      <alignment horizontal="left" vertical="center" wrapText="1"/>
    </xf>
    <xf numFmtId="4" fontId="5" fillId="0" borderId="4" xfId="0" applyNumberFormat="1" applyFont="1" applyBorder="1" applyAlignment="1">
      <alignment horizontal="left" vertical="center" wrapText="1"/>
    </xf>
    <xf numFmtId="195" fontId="5" fillId="0" borderId="4" xfId="0" applyNumberFormat="1" applyFont="1" applyBorder="1" applyAlignment="1">
      <alignment horizontal="center" vertical="center" wrapText="1"/>
    </xf>
    <xf numFmtId="4" fontId="5" fillId="0" borderId="4" xfId="0" applyNumberFormat="1" applyFont="1" applyBorder="1" applyAlignment="1">
      <alignment horizontal="right" vertical="center" wrapText="1"/>
    </xf>
    <xf numFmtId="4" fontId="5" fillId="0" borderId="4" xfId="0" applyNumberFormat="1" applyFont="1" applyBorder="1" applyAlignment="1">
      <alignment horizontal="center" vertical="center" wrapText="1"/>
    </xf>
    <xf numFmtId="195" fontId="5" fillId="0" borderId="4" xfId="0" applyNumberFormat="1" applyFont="1" applyBorder="1" applyAlignment="1">
      <alignment horizontal="left" vertical="center" wrapText="1"/>
    </xf>
    <xf numFmtId="4" fontId="5" fillId="0" borderId="4" xfId="0" applyNumberFormat="1" applyFont="1" applyBorder="1" applyAlignment="1">
      <alignment horizontal="right" vertical="center" shrinkToFit="1"/>
    </xf>
    <xf numFmtId="4" fontId="2" fillId="0" borderId="7" xfId="0" applyNumberFormat="1" applyFont="1" applyBorder="1" applyAlignment="1">
      <alignment horizontal="right" vertical="center"/>
    </xf>
    <xf numFmtId="4" fontId="2" fillId="0" borderId="7" xfId="0" applyNumberFormat="1" applyFont="1" applyBorder="1" applyAlignment="1">
      <alignment vertical="center" shrinkToFit="1"/>
    </xf>
    <xf numFmtId="4" fontId="2" fillId="0" borderId="4" xfId="0" applyNumberFormat="1" applyFont="1" applyBorder="1" applyAlignment="1">
      <alignment horizontal="right" vertical="center"/>
    </xf>
    <xf numFmtId="193" fontId="5" fillId="0" borderId="4" xfId="0" applyNumberFormat="1" applyFont="1" applyBorder="1" applyAlignment="1">
      <alignment horizontal="center" vertical="center" shrinkToFit="1"/>
    </xf>
    <xf numFmtId="193" fontId="2" fillId="0" borderId="7" xfId="0" applyNumberFormat="1" applyFont="1" applyBorder="1" applyAlignment="1">
      <alignment horizontal="right" vertical="center" shrinkToFit="1"/>
    </xf>
    <xf numFmtId="49" fontId="5" fillId="0" borderId="4" xfId="0" applyNumberFormat="1" applyFont="1" applyBorder="1" applyAlignment="1">
      <alignment horizontal="center" vertical="center"/>
    </xf>
    <xf numFmtId="193" fontId="2" fillId="0" borderId="4" xfId="0" applyNumberFormat="1" applyFont="1" applyBorder="1" applyAlignment="1">
      <alignment horizontal="left" vertical="center"/>
    </xf>
    <xf numFmtId="193" fontId="5" fillId="0" borderId="4" xfId="0" applyNumberFormat="1" applyFont="1" applyBorder="1" applyAlignment="1">
      <alignment vertical="center"/>
    </xf>
    <xf numFmtId="0" fontId="2" fillId="0" borderId="0" xfId="152" applyFont="1"/>
    <xf numFmtId="0" fontId="4" fillId="0" borderId="0" xfId="152" applyFont="1"/>
    <xf numFmtId="0" fontId="2" fillId="0" borderId="0" xfId="152" applyFont="1" applyAlignment="1">
      <alignment horizontal="left" vertical="center"/>
    </xf>
    <xf numFmtId="0" fontId="9" fillId="0" borderId="0" xfId="152" applyFont="1"/>
    <xf numFmtId="0" fontId="1" fillId="0" borderId="0" xfId="152" applyFont="1"/>
    <xf numFmtId="0" fontId="2" fillId="0" borderId="0" xfId="152" applyFont="1" applyAlignment="1">
      <alignment vertical="center"/>
    </xf>
    <xf numFmtId="0" fontId="2" fillId="0" borderId="0" xfId="152" applyFont="1" applyAlignment="1">
      <alignment horizontal="center" vertical="center" wrapText="1"/>
    </xf>
    <xf numFmtId="0" fontId="2" fillId="0" borderId="0" xfId="0" applyFont="1" applyAlignment="1">
      <alignment vertical="center"/>
    </xf>
    <xf numFmtId="0" fontId="7" fillId="0" borderId="0" xfId="152" applyFont="1"/>
    <xf numFmtId="176" fontId="4" fillId="0" borderId="0" xfId="267" applyFont="1"/>
    <xf numFmtId="0" fontId="4" fillId="2" borderId="0" xfId="152" applyFont="1" applyFill="1"/>
    <xf numFmtId="0" fontId="1" fillId="0" borderId="0" xfId="0" applyFont="1" applyAlignment="1">
      <alignment horizontal="center" vertical="center"/>
    </xf>
    <xf numFmtId="0" fontId="2" fillId="0" borderId="0" xfId="152" applyFont="1" applyAlignment="1">
      <alignment horizontal="center" vertical="center"/>
    </xf>
    <xf numFmtId="0" fontId="2" fillId="0" borderId="0" xfId="152" applyFont="1" applyAlignment="1">
      <alignment horizontal="centerContinuous" vertical="center"/>
    </xf>
    <xf numFmtId="0" fontId="2" fillId="0" borderId="0" xfId="152" applyFont="1" applyAlignment="1">
      <alignment horizontal="left"/>
    </xf>
    <xf numFmtId="0" fontId="2" fillId="0" borderId="4" xfId="161" applyFont="1" applyBorder="1" applyAlignment="1">
      <alignment horizontal="center" vertical="center" wrapText="1"/>
    </xf>
    <xf numFmtId="200" fontId="2" fillId="0" borderId="4" xfId="0" applyNumberFormat="1" applyFont="1" applyBorder="1" applyAlignment="1">
      <alignment horizontal="center" vertical="center"/>
    </xf>
    <xf numFmtId="176" fontId="2" fillId="0" borderId="4" xfId="1" applyFont="1" applyBorder="1" applyAlignment="1">
      <alignment horizontal="left" shrinkToFit="1"/>
    </xf>
    <xf numFmtId="193" fontId="2" fillId="0" borderId="4" xfId="245" applyNumberFormat="1" applyFont="1" applyBorder="1" applyAlignment="1">
      <alignment horizontal="center"/>
    </xf>
    <xf numFmtId="0" fontId="2" fillId="0" borderId="9" xfId="0" applyFont="1" applyBorder="1"/>
    <xf numFmtId="0" fontId="2" fillId="0" borderId="6" xfId="0" applyFont="1" applyBorder="1"/>
    <xf numFmtId="0" fontId="2" fillId="0" borderId="4" xfId="152" applyFont="1" applyBorder="1" applyAlignment="1">
      <alignment vertical="center"/>
    </xf>
    <xf numFmtId="193" fontId="2" fillId="0" borderId="4" xfId="152" applyNumberFormat="1" applyFont="1" applyBorder="1" applyAlignment="1">
      <alignment vertical="center"/>
    </xf>
    <xf numFmtId="0" fontId="2" fillId="0" borderId="1" xfId="0" applyFont="1" applyBorder="1"/>
    <xf numFmtId="0" fontId="2" fillId="0" borderId="8" xfId="0" applyFont="1" applyBorder="1"/>
    <xf numFmtId="0" fontId="10" fillId="0" borderId="0" xfId="152" applyFont="1" applyAlignment="1">
      <alignment horizontal="centerContinuous"/>
    </xf>
    <xf numFmtId="193" fontId="2" fillId="0" borderId="4" xfId="152" applyNumberFormat="1" applyFont="1" applyBorder="1" applyAlignment="1">
      <alignment horizontal="center" vertical="center"/>
    </xf>
    <xf numFmtId="193" fontId="2" fillId="0" borderId="4" xfId="245" applyNumberFormat="1" applyFont="1" applyBorder="1" applyAlignment="1">
      <alignment horizontal="center" wrapText="1"/>
    </xf>
    <xf numFmtId="2" fontId="2" fillId="0" borderId="4" xfId="152" applyNumberFormat="1" applyFont="1" applyBorder="1" applyAlignment="1">
      <alignment horizontal="center" vertical="center" wrapText="1"/>
    </xf>
    <xf numFmtId="193" fontId="2" fillId="0" borderId="4" xfId="1" applyNumberFormat="1" applyFont="1" applyBorder="1" applyAlignment="1">
      <alignment horizontal="center" wrapText="1"/>
    </xf>
    <xf numFmtId="193" fontId="2" fillId="0" borderId="4" xfId="1" applyNumberFormat="1" applyFont="1" applyBorder="1" applyAlignment="1">
      <alignment horizontal="center" vertical="center" shrinkToFit="1"/>
    </xf>
    <xf numFmtId="193" fontId="2" fillId="0" borderId="4" xfId="1" applyNumberFormat="1" applyFont="1" applyBorder="1" applyAlignment="1">
      <alignment horizontal="right" vertical="center"/>
    </xf>
    <xf numFmtId="193" fontId="2" fillId="0" borderId="4" xfId="1" applyNumberFormat="1" applyFont="1" applyBorder="1" applyAlignment="1">
      <alignment vertical="center" wrapText="1"/>
    </xf>
    <xf numFmtId="193" fontId="2" fillId="0" borderId="4" xfId="1" applyNumberFormat="1" applyFont="1" applyBorder="1">
      <alignment vertical="center"/>
    </xf>
    <xf numFmtId="0" fontId="11" fillId="0" borderId="0" xfId="152" applyFont="1" applyAlignment="1">
      <alignment horizontal="centerContinuous"/>
    </xf>
    <xf numFmtId="0" fontId="6" fillId="0" borderId="0" xfId="152" applyFont="1" applyAlignment="1">
      <alignment horizontal="left"/>
    </xf>
    <xf numFmtId="0" fontId="1" fillId="2" borderId="0" xfId="152" applyFont="1" applyFill="1"/>
    <xf numFmtId="0" fontId="2" fillId="2" borderId="0" xfId="152" applyFont="1" applyFill="1" applyAlignment="1">
      <alignment vertical="center"/>
    </xf>
    <xf numFmtId="176" fontId="2" fillId="0" borderId="0" xfId="267" applyFont="1" applyAlignment="1">
      <alignment vertical="center"/>
    </xf>
    <xf numFmtId="0" fontId="2" fillId="0" borderId="0" xfId="152" applyFont="1" applyAlignment="1">
      <alignment horizontal="right" vertical="center"/>
    </xf>
    <xf numFmtId="0" fontId="2" fillId="0" borderId="4" xfId="152" applyFont="1" applyBorder="1" applyAlignment="1">
      <alignment horizontal="center" vertical="center" wrapText="1"/>
    </xf>
    <xf numFmtId="0" fontId="2" fillId="2" borderId="0" xfId="152" applyFont="1" applyFill="1" applyAlignment="1">
      <alignment horizontal="center" vertical="center" wrapText="1"/>
    </xf>
    <xf numFmtId="0" fontId="2" fillId="0" borderId="4" xfId="0" applyFont="1" applyBorder="1" applyAlignment="1">
      <alignment vertical="center"/>
    </xf>
    <xf numFmtId="0" fontId="2" fillId="2" borderId="0" xfId="0" applyFont="1" applyFill="1" applyAlignment="1">
      <alignment vertical="center"/>
    </xf>
    <xf numFmtId="176" fontId="2" fillId="0" borderId="0" xfId="267" applyFont="1"/>
    <xf numFmtId="0" fontId="2" fillId="2" borderId="0" xfId="152" applyFont="1" applyFill="1"/>
    <xf numFmtId="176" fontId="7" fillId="0" borderId="0" xfId="267" applyFont="1"/>
    <xf numFmtId="0" fontId="7" fillId="2" borderId="0" xfId="152" applyFont="1" applyFill="1"/>
    <xf numFmtId="0" fontId="10" fillId="2" borderId="0" xfId="152" applyFont="1" applyFill="1" applyAlignment="1">
      <alignment horizontal="centerContinuous"/>
    </xf>
    <xf numFmtId="193" fontId="8" fillId="0" borderId="0" xfId="0" applyNumberFormat="1" applyFont="1" applyAlignment="1">
      <alignment horizontal="center" vertical="center" wrapText="1"/>
    </xf>
    <xf numFmtId="0" fontId="2" fillId="0" borderId="0" xfId="0" applyFont="1"/>
    <xf numFmtId="193" fontId="8" fillId="0" borderId="2" xfId="0" applyNumberFormat="1" applyFont="1" applyBorder="1" applyAlignment="1">
      <alignment horizontal="center" vertical="center" wrapText="1"/>
    </xf>
    <xf numFmtId="193" fontId="2" fillId="0" borderId="7" xfId="0" applyNumberFormat="1" applyFont="1" applyBorder="1" applyAlignment="1">
      <alignment horizontal="left" vertical="center"/>
    </xf>
    <xf numFmtId="193" fontId="8" fillId="2" borderId="0" xfId="0" applyNumberFormat="1" applyFont="1" applyFill="1" applyAlignment="1">
      <alignment horizontal="center" vertical="center" wrapText="1"/>
    </xf>
    <xf numFmtId="193" fontId="12" fillId="0" borderId="4" xfId="0" applyNumberFormat="1" applyFont="1" applyBorder="1" applyAlignment="1">
      <alignment horizontal="center" vertical="center" wrapText="1"/>
    </xf>
    <xf numFmtId="14" fontId="5" fillId="0" borderId="4" xfId="0" applyNumberFormat="1" applyFont="1" applyBorder="1" applyAlignment="1">
      <alignment horizontal="center" vertical="center" wrapText="1"/>
    </xf>
    <xf numFmtId="49" fontId="5" fillId="0" borderId="6" xfId="0" applyNumberFormat="1" applyFont="1" applyBorder="1" applyAlignment="1">
      <alignment vertical="center" wrapText="1"/>
    </xf>
    <xf numFmtId="193" fontId="2" fillId="0" borderId="7" xfId="0" applyNumberFormat="1" applyFont="1" applyBorder="1" applyAlignment="1">
      <alignment horizontal="center" vertical="center" shrinkToFit="1"/>
    </xf>
    <xf numFmtId="193" fontId="8" fillId="0" borderId="5" xfId="0" applyNumberFormat="1" applyFont="1" applyBorder="1" applyAlignment="1">
      <alignment horizontal="center" vertical="center" wrapText="1"/>
    </xf>
    <xf numFmtId="0" fontId="8" fillId="0" borderId="4" xfId="269" applyNumberFormat="1" applyFont="1" applyBorder="1" applyAlignment="1">
      <alignment horizontal="center" vertical="center" wrapText="1"/>
    </xf>
    <xf numFmtId="193" fontId="5" fillId="0" borderId="5" xfId="0" applyNumberFormat="1" applyFont="1" applyBorder="1" applyAlignment="1">
      <alignment horizontal="right" vertical="center" wrapText="1"/>
    </xf>
    <xf numFmtId="193" fontId="2" fillId="0" borderId="4" xfId="0" applyNumberFormat="1" applyFont="1" applyBorder="1" applyAlignment="1">
      <alignment horizontal="right" vertical="center" shrinkToFit="1"/>
    </xf>
    <xf numFmtId="193" fontId="10" fillId="0" borderId="0" xfId="0" applyNumberFormat="1" applyFont="1" applyAlignment="1">
      <alignment vertical="center"/>
    </xf>
    <xf numFmtId="193" fontId="13" fillId="0" borderId="0" xfId="0" applyNumberFormat="1" applyFont="1" applyAlignment="1">
      <alignment vertical="center"/>
    </xf>
    <xf numFmtId="193" fontId="14" fillId="0" borderId="0" xfId="0" applyNumberFormat="1" applyFont="1" applyAlignment="1">
      <alignment vertical="center"/>
    </xf>
    <xf numFmtId="0" fontId="15" fillId="0" borderId="0" xfId="0" applyFont="1" applyAlignment="1" applyProtection="1">
      <alignment vertical="center"/>
      <protection locked="0" hidden="1"/>
    </xf>
    <xf numFmtId="193" fontId="10" fillId="0" borderId="0" xfId="0" applyNumberFormat="1" applyFont="1" applyAlignment="1">
      <alignment horizontal="center" vertical="center" wrapText="1"/>
    </xf>
    <xf numFmtId="193" fontId="10" fillId="0" borderId="0" xfId="0" applyNumberFormat="1" applyFont="1" applyAlignment="1">
      <alignment horizontal="center" vertical="center"/>
    </xf>
    <xf numFmtId="193" fontId="13" fillId="0" borderId="4" xfId="0" applyNumberFormat="1" applyFont="1" applyBorder="1" applyAlignment="1">
      <alignment horizontal="center" vertical="center" wrapText="1"/>
    </xf>
    <xf numFmtId="193" fontId="14" fillId="0" borderId="4" xfId="0" applyNumberFormat="1" applyFont="1" applyBorder="1" applyAlignment="1">
      <alignment horizontal="center" vertical="center" wrapText="1"/>
    </xf>
    <xf numFmtId="193" fontId="14" fillId="0" borderId="2"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49" fontId="17" fillId="0" borderId="4" xfId="0" applyNumberFormat="1" applyFont="1" applyBorder="1" applyAlignment="1">
      <alignment horizontal="left" vertical="center" wrapText="1"/>
    </xf>
    <xf numFmtId="193" fontId="17" fillId="0" borderId="4" xfId="0" applyNumberFormat="1" applyFont="1" applyBorder="1" applyAlignment="1">
      <alignment horizontal="center" vertical="center" wrapText="1"/>
    </xf>
    <xf numFmtId="0" fontId="13" fillId="0" borderId="9" xfId="0" applyFont="1" applyBorder="1"/>
    <xf numFmtId="0" fontId="13" fillId="0" borderId="6" xfId="0" applyFont="1" applyBorder="1"/>
    <xf numFmtId="49" fontId="16" fillId="0" borderId="4" xfId="0" applyNumberFormat="1" applyFont="1" applyBorder="1" applyAlignment="1">
      <alignment horizontal="left" vertical="center" wrapText="1"/>
    </xf>
    <xf numFmtId="193" fontId="16" fillId="0" borderId="4" xfId="0" applyNumberFormat="1" applyFont="1" applyBorder="1" applyAlignment="1">
      <alignment horizontal="center" vertical="center" wrapText="1"/>
    </xf>
    <xf numFmtId="193" fontId="13" fillId="0" borderId="7" xfId="0" applyNumberFormat="1" applyFont="1" applyBorder="1" applyAlignment="1">
      <alignment horizontal="center" vertical="center"/>
    </xf>
    <xf numFmtId="0" fontId="13" fillId="0" borderId="1" xfId="0" applyFont="1" applyBorder="1"/>
    <xf numFmtId="0" fontId="13" fillId="0" borderId="8" xfId="0" applyFont="1" applyBorder="1"/>
    <xf numFmtId="193" fontId="13" fillId="0" borderId="7" xfId="0" applyNumberFormat="1" applyFont="1" applyBorder="1" applyAlignment="1">
      <alignment vertical="center"/>
    </xf>
    <xf numFmtId="193" fontId="14" fillId="0" borderId="1" xfId="0" applyNumberFormat="1" applyFont="1" applyBorder="1" applyAlignment="1">
      <alignment horizontal="right" vertical="center"/>
    </xf>
    <xf numFmtId="14" fontId="17" fillId="0" borderId="4" xfId="0" applyNumberFormat="1" applyFont="1" applyBorder="1" applyAlignment="1">
      <alignment horizontal="center" vertical="center" wrapText="1"/>
    </xf>
    <xf numFmtId="193" fontId="16" fillId="0" borderId="4" xfId="0" applyNumberFormat="1" applyFont="1" applyBorder="1" applyAlignment="1">
      <alignment horizontal="right" vertical="center" shrinkToFit="1"/>
    </xf>
    <xf numFmtId="193" fontId="17" fillId="0" borderId="4" xfId="0" applyNumberFormat="1" applyFont="1" applyBorder="1" applyAlignment="1">
      <alignment horizontal="right" vertical="center" shrinkToFit="1"/>
    </xf>
    <xf numFmtId="193" fontId="17" fillId="0" borderId="4" xfId="0" applyNumberFormat="1" applyFont="1" applyBorder="1" applyAlignment="1">
      <alignment horizontal="center" vertical="center" shrinkToFit="1"/>
    </xf>
    <xf numFmtId="194" fontId="17" fillId="0" borderId="4" xfId="0" applyNumberFormat="1" applyFont="1" applyBorder="1" applyAlignment="1">
      <alignment horizontal="center" vertical="center" wrapText="1"/>
    </xf>
    <xf numFmtId="196" fontId="16" fillId="0" borderId="4" xfId="0" applyNumberFormat="1" applyFont="1" applyBorder="1" applyAlignment="1">
      <alignment horizontal="center" vertical="center" wrapText="1"/>
    </xf>
    <xf numFmtId="193" fontId="13" fillId="0" borderId="7" xfId="0" applyNumberFormat="1" applyFont="1" applyBorder="1" applyAlignment="1">
      <alignment horizontal="right" vertical="center"/>
    </xf>
    <xf numFmtId="193" fontId="13" fillId="0" borderId="7" xfId="0" applyNumberFormat="1" applyFont="1" applyBorder="1" applyAlignment="1">
      <alignment horizontal="right" vertical="center" shrinkToFit="1"/>
    </xf>
    <xf numFmtId="193" fontId="13" fillId="0" borderId="7" xfId="0" applyNumberFormat="1" applyFont="1" applyBorder="1" applyAlignment="1">
      <alignment horizontal="center" vertical="center" shrinkToFit="1"/>
    </xf>
    <xf numFmtId="193" fontId="10" fillId="2" borderId="0" xfId="0" applyNumberFormat="1" applyFont="1" applyFill="1" applyAlignment="1">
      <alignment vertical="center"/>
    </xf>
    <xf numFmtId="193" fontId="10" fillId="0" borderId="0" xfId="0" applyNumberFormat="1" applyFont="1" applyAlignment="1">
      <alignment horizontal="right" vertical="center"/>
    </xf>
    <xf numFmtId="0" fontId="14" fillId="0" borderId="1" xfId="0" applyFont="1" applyBorder="1"/>
    <xf numFmtId="193" fontId="13" fillId="2" borderId="0" xfId="0" applyNumberFormat="1" applyFont="1" applyFill="1" applyAlignment="1">
      <alignment vertical="center"/>
    </xf>
    <xf numFmtId="193" fontId="13" fillId="0" borderId="7" xfId="0" applyNumberFormat="1" applyFont="1" applyBorder="1" applyAlignment="1">
      <alignment horizontal="left" vertical="center"/>
    </xf>
    <xf numFmtId="0" fontId="2" fillId="0" borderId="0" xfId="0" applyFont="1" applyAlignment="1">
      <alignment horizontal="center" vertical="center" wrapText="1"/>
    </xf>
    <xf numFmtId="14" fontId="2" fillId="0" borderId="0" xfId="0" applyNumberFormat="1" applyFont="1" applyAlignment="1">
      <alignment vertical="center"/>
    </xf>
    <xf numFmtId="193" fontId="18" fillId="0" borderId="0" xfId="0" applyNumberFormat="1" applyFont="1" applyAlignment="1">
      <alignment horizontal="center" vertical="center" wrapText="1"/>
    </xf>
    <xf numFmtId="2" fontId="2" fillId="0" borderId="0" xfId="0" applyNumberFormat="1" applyFont="1" applyAlignment="1">
      <alignment horizontal="center" vertical="center"/>
    </xf>
    <xf numFmtId="1" fontId="2" fillId="0" borderId="0" xfId="0" applyNumberFormat="1" applyFont="1" applyAlignment="1">
      <alignment horizontal="left" vertical="center"/>
    </xf>
    <xf numFmtId="0" fontId="2" fillId="0" borderId="4" xfId="65" applyFont="1" applyBorder="1" applyAlignment="1">
      <alignment horizontal="center" vertical="center" wrapText="1"/>
    </xf>
    <xf numFmtId="0" fontId="2" fillId="0" borderId="2" xfId="65" applyFont="1" applyBorder="1" applyAlignment="1">
      <alignment horizontal="center" vertical="center" wrapText="1"/>
    </xf>
    <xf numFmtId="49" fontId="2" fillId="0" borderId="4" xfId="0" applyNumberFormat="1" applyFont="1" applyBorder="1" applyAlignment="1">
      <alignment horizontal="left" vertical="center" wrapText="1"/>
    </xf>
    <xf numFmtId="0" fontId="2" fillId="0" borderId="7" xfId="0" applyFont="1" applyBorder="1" applyAlignment="1">
      <alignment vertical="center" wrapText="1"/>
    </xf>
    <xf numFmtId="193" fontId="2" fillId="0" borderId="7" xfId="0" applyNumberFormat="1" applyFont="1" applyBorder="1" applyAlignment="1">
      <alignment vertical="center" wrapText="1"/>
    </xf>
    <xf numFmtId="193" fontId="2" fillId="0" borderId="7" xfId="0" applyNumberFormat="1" applyFont="1" applyBorder="1" applyAlignment="1">
      <alignment horizontal="centerContinuous" vertical="center" wrapText="1"/>
    </xf>
    <xf numFmtId="193" fontId="2" fillId="0" borderId="0" xfId="178" applyNumberFormat="1" applyFont="1" applyAlignment="1">
      <alignment vertical="center"/>
    </xf>
    <xf numFmtId="1" fontId="2" fillId="0" borderId="0" xfId="0" applyNumberFormat="1" applyFont="1" applyAlignment="1">
      <alignment horizontal="center" vertical="center"/>
    </xf>
    <xf numFmtId="49" fontId="2" fillId="0" borderId="0" xfId="0" applyNumberFormat="1" applyFont="1" applyAlignment="1">
      <alignment horizontal="center" vertical="center"/>
    </xf>
    <xf numFmtId="14" fontId="2" fillId="0" borderId="0" xfId="0" applyNumberFormat="1" applyFont="1" applyAlignment="1">
      <alignment horizontal="right" vertical="center"/>
    </xf>
    <xf numFmtId="14" fontId="2" fillId="0" borderId="4" xfId="65" applyNumberFormat="1" applyFont="1" applyBorder="1" applyAlignment="1">
      <alignment horizontal="center" vertical="center" wrapText="1"/>
    </xf>
    <xf numFmtId="194" fontId="2" fillId="0" borderId="4" xfId="0" applyNumberFormat="1" applyFont="1" applyBorder="1" applyAlignment="1">
      <alignment horizontal="center" vertical="center" wrapText="1"/>
    </xf>
    <xf numFmtId="196" fontId="2" fillId="0" borderId="4" xfId="0" applyNumberFormat="1" applyFont="1" applyBorder="1" applyAlignment="1">
      <alignment horizontal="center" vertical="center" wrapText="1"/>
    </xf>
    <xf numFmtId="195" fontId="2" fillId="0" borderId="7" xfId="0" applyNumberFormat="1" applyFont="1" applyBorder="1" applyAlignment="1">
      <alignment horizontal="centerContinuous" vertical="center" wrapText="1"/>
    </xf>
    <xf numFmtId="195" fontId="2" fillId="0" borderId="7" xfId="0" applyNumberFormat="1" applyFont="1" applyBorder="1" applyAlignment="1">
      <alignment vertical="center"/>
    </xf>
    <xf numFmtId="0" fontId="19" fillId="0" borderId="0" xfId="0" applyFont="1"/>
    <xf numFmtId="201" fontId="2" fillId="0" borderId="0" xfId="0" applyNumberFormat="1" applyFont="1" applyAlignment="1">
      <alignment horizontal="right" vertical="center"/>
    </xf>
    <xf numFmtId="1" fontId="2" fillId="0" borderId="0" xfId="64" applyNumberFormat="1" applyFont="1" applyAlignment="1">
      <alignment horizontal="right" vertical="center"/>
    </xf>
    <xf numFmtId="1" fontId="2" fillId="0" borderId="0" xfId="0" applyNumberFormat="1" applyFont="1" applyAlignment="1">
      <alignment vertical="center"/>
    </xf>
    <xf numFmtId="2" fontId="2" fillId="0" borderId="4"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 fontId="2" fillId="0" borderId="4" xfId="64" applyNumberFormat="1" applyFont="1" applyBorder="1" applyAlignment="1">
      <alignment horizontal="center" vertical="center" wrapText="1"/>
    </xf>
    <xf numFmtId="10" fontId="2" fillId="0" borderId="2" xfId="0" applyNumberFormat="1" applyFont="1" applyBorder="1" applyAlignment="1">
      <alignment horizontal="center" vertical="center" wrapText="1" shrinkToFit="1"/>
    </xf>
    <xf numFmtId="193" fontId="2" fillId="0" borderId="4" xfId="0" applyNumberFormat="1" applyFont="1" applyBorder="1" applyAlignment="1">
      <alignment horizontal="right" vertical="center" wrapText="1"/>
    </xf>
    <xf numFmtId="193" fontId="2" fillId="0" borderId="4" xfId="64" applyNumberFormat="1" applyFont="1" applyBorder="1" applyAlignment="1">
      <alignment horizontal="right" vertical="center" wrapText="1"/>
    </xf>
    <xf numFmtId="0" fontId="6" fillId="0" borderId="0" xfId="0" applyFont="1" applyAlignment="1">
      <alignment horizontal="left" vertical="center"/>
    </xf>
    <xf numFmtId="0" fontId="6" fillId="2" borderId="0" xfId="0" applyFont="1" applyFill="1" applyAlignment="1">
      <alignment horizontal="left" vertical="center"/>
    </xf>
    <xf numFmtId="0" fontId="2" fillId="0" borderId="4" xfId="64" applyNumberFormat="1" applyFont="1" applyBorder="1" applyAlignment="1">
      <alignment horizontal="center" vertical="center" wrapText="1"/>
    </xf>
    <xf numFmtId="0" fontId="2" fillId="2" borderId="0" xfId="0" applyFont="1" applyFill="1" applyAlignment="1">
      <alignment horizontal="center" vertical="center" wrapText="1"/>
    </xf>
    <xf numFmtId="49" fontId="2" fillId="0" borderId="4" xfId="64" applyNumberFormat="1" applyFont="1" applyBorder="1" applyAlignment="1">
      <alignment horizontal="left" vertical="center" wrapText="1"/>
    </xf>
    <xf numFmtId="193" fontId="6" fillId="0" borderId="4" xfId="0" applyNumberFormat="1" applyFont="1" applyBorder="1" applyAlignment="1">
      <alignment horizontal="center" vertical="center" wrapText="1"/>
    </xf>
    <xf numFmtId="49" fontId="2" fillId="0" borderId="7" xfId="0" applyNumberFormat="1" applyFont="1" applyBorder="1" applyAlignment="1">
      <alignment horizontal="center" vertical="center"/>
    </xf>
    <xf numFmtId="193" fontId="2" fillId="0" borderId="10" xfId="0" applyNumberFormat="1" applyFont="1" applyBorder="1" applyAlignment="1">
      <alignment horizontal="center" vertical="center"/>
    </xf>
    <xf numFmtId="193" fontId="5" fillId="0" borderId="4" xfId="0" applyNumberFormat="1" applyFont="1" applyBorder="1" applyAlignment="1">
      <alignment vertical="center" shrinkToFit="1"/>
    </xf>
    <xf numFmtId="197"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193" fontId="2" fillId="0" borderId="2" xfId="0" applyNumberFormat="1" applyFont="1" applyBorder="1" applyAlignment="1">
      <alignment horizontal="center" vertical="center"/>
    </xf>
    <xf numFmtId="193" fontId="1" fillId="0" borderId="0" xfId="0" applyNumberFormat="1" applyFont="1" applyAlignment="1">
      <alignment vertical="center" wrapText="1"/>
    </xf>
    <xf numFmtId="49" fontId="2" fillId="0" borderId="0" xfId="0" applyNumberFormat="1" applyFont="1" applyAlignment="1">
      <alignment vertical="center"/>
    </xf>
    <xf numFmtId="49" fontId="3" fillId="0" borderId="0" xfId="0" applyNumberFormat="1" applyFont="1" applyAlignment="1" applyProtection="1">
      <alignment vertical="center"/>
      <protection locked="0" hidden="1"/>
    </xf>
    <xf numFmtId="49" fontId="2" fillId="0" borderId="4" xfId="0" applyNumberFormat="1" applyFont="1" applyBorder="1" applyAlignment="1">
      <alignment horizontal="center" vertical="center"/>
    </xf>
    <xf numFmtId="193" fontId="2" fillId="0" borderId="6"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xf numFmtId="49" fontId="2" fillId="0" borderId="4" xfId="0" applyNumberFormat="1" applyFont="1" applyBorder="1" applyAlignment="1">
      <alignment horizontal="left" vertical="center"/>
    </xf>
    <xf numFmtId="193" fontId="5" fillId="0" borderId="6" xfId="0" applyNumberFormat="1" applyFont="1" applyBorder="1" applyAlignment="1">
      <alignment vertical="center"/>
    </xf>
    <xf numFmtId="193" fontId="5" fillId="0" borderId="4" xfId="0" applyNumberFormat="1" applyFont="1" applyBorder="1" applyAlignment="1">
      <alignment horizontal="center" vertical="center"/>
    </xf>
    <xf numFmtId="193" fontId="2" fillId="0" borderId="8" xfId="0" applyNumberFormat="1" applyFont="1" applyBorder="1" applyAlignment="1">
      <alignment horizontal="right" vertical="center" shrinkToFit="1"/>
    </xf>
    <xf numFmtId="197" fontId="5" fillId="0" borderId="4" xfId="0" applyNumberFormat="1" applyFont="1" applyBorder="1" applyAlignment="1">
      <alignment horizontal="right" vertical="center" wrapText="1"/>
    </xf>
    <xf numFmtId="193" fontId="2" fillId="0" borderId="6" xfId="0" applyNumberFormat="1" applyFont="1" applyBorder="1" applyAlignment="1">
      <alignment horizontal="right" vertical="center" shrinkToFit="1"/>
    </xf>
    <xf numFmtId="193" fontId="2" fillId="0" borderId="6" xfId="0" applyNumberFormat="1" applyFont="1" applyBorder="1" applyAlignment="1" applyProtection="1">
      <alignment horizontal="right" vertical="center" shrinkToFit="1"/>
      <protection locked="0"/>
    </xf>
    <xf numFmtId="197" fontId="2" fillId="0" borderId="7" xfId="0" applyNumberFormat="1" applyFont="1" applyBorder="1" applyAlignment="1">
      <alignment horizontal="right" vertical="center"/>
    </xf>
    <xf numFmtId="10" fontId="5" fillId="0" borderId="4" xfId="0" applyNumberFormat="1" applyFont="1" applyBorder="1" applyAlignment="1">
      <alignment horizontal="center" vertical="center" wrapText="1"/>
    </xf>
    <xf numFmtId="10" fontId="2" fillId="0" borderId="7" xfId="0" applyNumberFormat="1" applyFont="1" applyBorder="1" applyAlignment="1">
      <alignment horizontal="right" vertical="center"/>
    </xf>
    <xf numFmtId="200" fontId="5" fillId="0" borderId="4" xfId="0" applyNumberFormat="1" applyFont="1" applyBorder="1" applyAlignment="1">
      <alignment horizontal="center" vertical="center" wrapText="1"/>
    </xf>
    <xf numFmtId="49" fontId="5" fillId="0" borderId="4" xfId="0" applyNumberFormat="1" applyFont="1" applyBorder="1" applyAlignment="1">
      <alignment horizontal="left" vertical="center" shrinkToFit="1"/>
    </xf>
    <xf numFmtId="193" fontId="5" fillId="0" borderId="7" xfId="0" applyNumberFormat="1" applyFont="1" applyBorder="1" applyAlignment="1">
      <alignment horizontal="right" vertical="center" shrinkToFit="1"/>
    </xf>
    <xf numFmtId="193" fontId="2" fillId="0" borderId="4" xfId="0" applyNumberFormat="1" applyFont="1" applyBorder="1" applyAlignment="1">
      <alignment vertical="center" shrinkToFit="1"/>
    </xf>
    <xf numFmtId="0" fontId="4" fillId="0" borderId="0" xfId="0" applyFont="1" applyAlignment="1">
      <alignment vertical="center"/>
    </xf>
    <xf numFmtId="0" fontId="4" fillId="2" borderId="0" xfId="0" applyFont="1" applyFill="1" applyAlignment="1">
      <alignment vertical="center"/>
    </xf>
    <xf numFmtId="10" fontId="2" fillId="0" borderId="2" xfId="0" applyNumberFormat="1" applyFont="1" applyBorder="1" applyAlignment="1">
      <alignment horizontal="center" vertical="center"/>
    </xf>
    <xf numFmtId="194" fontId="2" fillId="0" borderId="2" xfId="0" applyNumberFormat="1" applyFont="1" applyBorder="1" applyAlignment="1">
      <alignment horizontal="center" vertical="center"/>
    </xf>
    <xf numFmtId="193" fontId="2" fillId="0" borderId="2" xfId="0" applyNumberFormat="1" applyFont="1" applyBorder="1" applyAlignment="1">
      <alignment horizontal="center" vertical="center" shrinkToFit="1"/>
    </xf>
    <xf numFmtId="194" fontId="2" fillId="0" borderId="2" xfId="0" applyNumberFormat="1" applyFont="1" applyBorder="1" applyAlignment="1">
      <alignment horizontal="center" vertical="center" shrinkToFit="1"/>
    </xf>
    <xf numFmtId="10" fontId="2" fillId="0" borderId="2" xfId="0" applyNumberFormat="1" applyFont="1" applyBorder="1" applyAlignment="1">
      <alignment horizontal="center" vertical="center" shrinkToFit="1"/>
    </xf>
    <xf numFmtId="0" fontId="4" fillId="0" borderId="6" xfId="0" applyFont="1" applyBorder="1" applyAlignment="1">
      <alignment shrinkToFit="1"/>
    </xf>
    <xf numFmtId="10" fontId="5" fillId="0" borderId="4" xfId="0" applyNumberFormat="1" applyFont="1" applyBorder="1" applyAlignment="1">
      <alignment horizontal="center" vertical="center" shrinkToFit="1"/>
    </xf>
    <xf numFmtId="0" fontId="4" fillId="2" borderId="0" xfId="0" applyFont="1" applyFill="1" applyAlignment="1">
      <alignment horizontal="center" vertical="center" wrapText="1"/>
    </xf>
    <xf numFmtId="196" fontId="5" fillId="0" borderId="4" xfId="0" applyNumberFormat="1" applyFont="1" applyBorder="1" applyAlignment="1">
      <alignment horizontal="center" vertical="center" shrinkToFit="1"/>
    </xf>
    <xf numFmtId="0" fontId="20" fillId="0" borderId="0" xfId="6" applyFont="1" applyFill="1" applyAlignment="1" applyProtection="1">
      <alignment vertical="center"/>
      <protection locked="0" hidden="1"/>
    </xf>
    <xf numFmtId="0" fontId="13" fillId="0" borderId="0" xfId="73" applyFont="1" applyAlignment="1">
      <alignment vertical="center"/>
    </xf>
    <xf numFmtId="0" fontId="4" fillId="0" borderId="0" xfId="73" applyAlignment="1">
      <alignment horizontal="center" vertical="center" wrapText="1"/>
    </xf>
    <xf numFmtId="0" fontId="4" fillId="0" borderId="0" xfId="73" applyAlignment="1">
      <alignment vertical="center"/>
    </xf>
    <xf numFmtId="0" fontId="4" fillId="2" borderId="0" xfId="73" applyFill="1" applyAlignment="1">
      <alignment vertical="center"/>
    </xf>
    <xf numFmtId="0" fontId="3" fillId="0" borderId="0" xfId="0" applyFont="1" applyAlignment="1" applyProtection="1">
      <alignment vertical="center"/>
      <protection hidden="1"/>
    </xf>
    <xf numFmtId="0" fontId="2" fillId="0" borderId="4" xfId="73" applyFont="1" applyBorder="1" applyAlignment="1">
      <alignment horizontal="center" vertical="center" wrapText="1"/>
    </xf>
    <xf numFmtId="0" fontId="4" fillId="0" borderId="4" xfId="73" applyBorder="1" applyAlignment="1">
      <alignment horizontal="center" vertical="center"/>
    </xf>
    <xf numFmtId="0" fontId="4" fillId="0" borderId="4" xfId="73" applyBorder="1" applyAlignment="1">
      <alignment horizontal="left" vertical="center" wrapText="1"/>
    </xf>
    <xf numFmtId="0" fontId="4" fillId="0" borderId="4" xfId="73" applyBorder="1" applyAlignment="1">
      <alignment vertical="center"/>
    </xf>
    <xf numFmtId="202" fontId="4" fillId="0" borderId="4" xfId="73" applyNumberFormat="1" applyBorder="1" applyAlignment="1">
      <alignment vertical="center"/>
    </xf>
    <xf numFmtId="193" fontId="4" fillId="0" borderId="4" xfId="73" applyNumberFormat="1" applyBorder="1" applyAlignment="1">
      <alignment horizontal="right" vertical="center"/>
    </xf>
    <xf numFmtId="193" fontId="4" fillId="0" borderId="4" xfId="73" applyNumberFormat="1" applyBorder="1" applyAlignment="1">
      <alignment horizontal="right" vertical="center" shrinkToFit="1"/>
    </xf>
    <xf numFmtId="0" fontId="4" fillId="0" borderId="4" xfId="73" applyBorder="1" applyAlignment="1">
      <alignment vertical="center" shrinkToFit="1"/>
    </xf>
    <xf numFmtId="193" fontId="2" fillId="0" borderId="4" xfId="0" applyNumberFormat="1" applyFont="1" applyBorder="1" applyAlignment="1">
      <alignment horizontal="center" vertical="center" shrinkToFit="1"/>
    </xf>
    <xf numFmtId="0" fontId="6" fillId="0" borderId="0" xfId="73" applyFont="1" applyAlignment="1">
      <alignment horizontal="left" vertical="center"/>
    </xf>
    <xf numFmtId="0" fontId="13" fillId="2" borderId="0" xfId="73" applyFont="1" applyFill="1" applyAlignment="1">
      <alignment vertical="center"/>
    </xf>
    <xf numFmtId="0" fontId="4" fillId="2" borderId="0" xfId="73" applyFill="1" applyAlignment="1">
      <alignment horizontal="center" vertical="center" wrapText="1"/>
    </xf>
    <xf numFmtId="202" fontId="4" fillId="0" borderId="4" xfId="73" applyNumberFormat="1" applyBorder="1" applyAlignment="1">
      <alignment horizontal="right" vertical="center"/>
    </xf>
    <xf numFmtId="10" fontId="4" fillId="0" borderId="4" xfId="73" applyNumberFormat="1" applyBorder="1" applyAlignment="1">
      <alignment horizontal="center" vertical="center"/>
    </xf>
    <xf numFmtId="14" fontId="4" fillId="0" borderId="4" xfId="73" applyNumberFormat="1" applyBorder="1" applyAlignment="1">
      <alignment vertical="center"/>
    </xf>
    <xf numFmtId="193" fontId="4" fillId="0" borderId="4" xfId="73" applyNumberFormat="1" applyBorder="1" applyAlignment="1">
      <alignment vertical="center" shrinkToFit="1"/>
    </xf>
    <xf numFmtId="193" fontId="5" fillId="0" borderId="4" xfId="0" applyNumberFormat="1" applyFont="1" applyBorder="1" applyAlignment="1">
      <alignment horizontal="left" vertical="center" shrinkToFit="1"/>
    </xf>
    <xf numFmtId="193" fontId="21" fillId="0" borderId="6" xfId="0" applyNumberFormat="1" applyFont="1" applyBorder="1" applyAlignment="1">
      <alignment horizontal="right" vertical="center" shrinkToFit="1"/>
    </xf>
    <xf numFmtId="193" fontId="2" fillId="0" borderId="4" xfId="0" applyNumberFormat="1" applyFont="1" applyBorder="1" applyAlignment="1" applyProtection="1">
      <alignment vertical="center" shrinkToFit="1"/>
      <protection locked="0"/>
    </xf>
    <xf numFmtId="193" fontId="2" fillId="0" borderId="4" xfId="66" applyNumberFormat="1" applyFont="1" applyBorder="1" applyAlignment="1">
      <alignment horizontal="right" vertical="center" shrinkToFit="1"/>
    </xf>
    <xf numFmtId="193" fontId="5" fillId="0" borderId="6" xfId="0" applyNumberFormat="1" applyFont="1" applyBorder="1" applyAlignment="1">
      <alignment horizontal="left" vertical="center" indent="1"/>
    </xf>
    <xf numFmtId="193" fontId="5" fillId="0" borderId="6" xfId="0" applyNumberFormat="1" applyFont="1" applyBorder="1" applyAlignment="1">
      <alignment horizontal="left" vertical="center" indent="2"/>
    </xf>
    <xf numFmtId="193" fontId="5" fillId="0" borderId="6" xfId="0" applyNumberFormat="1" applyFont="1" applyBorder="1" applyAlignment="1">
      <alignment horizontal="left" vertical="center" indent="5"/>
    </xf>
    <xf numFmtId="193" fontId="5" fillId="0" borderId="6" xfId="0" applyNumberFormat="1" applyFont="1" applyBorder="1" applyAlignment="1">
      <alignment horizontal="left" vertical="center" indent="3"/>
    </xf>
    <xf numFmtId="0" fontId="2" fillId="0" borderId="5" xfId="0" applyFont="1" applyBorder="1" applyAlignment="1">
      <alignment horizontal="center" wrapText="1"/>
    </xf>
    <xf numFmtId="0" fontId="2" fillId="0" borderId="6" xfId="0" applyFont="1" applyBorder="1" applyAlignment="1">
      <alignment horizontal="center" wrapText="1"/>
    </xf>
    <xf numFmtId="49" fontId="5" fillId="0" borderId="4" xfId="0" applyNumberFormat="1" applyFont="1" applyBorder="1" applyAlignment="1">
      <alignment horizontal="right" vertical="center" wrapText="1"/>
    </xf>
    <xf numFmtId="49" fontId="2" fillId="0" borderId="7" xfId="0" applyNumberFormat="1" applyFont="1" applyBorder="1" applyAlignment="1">
      <alignment horizontal="right" vertical="center"/>
    </xf>
    <xf numFmtId="14" fontId="2" fillId="0" borderId="0" xfId="0" applyNumberFormat="1" applyFont="1" applyAlignment="1">
      <alignment horizontal="center" vertical="center"/>
    </xf>
    <xf numFmtId="14" fontId="2" fillId="0" borderId="2" xfId="0" applyNumberFormat="1" applyFont="1" applyBorder="1" applyAlignment="1">
      <alignment horizontal="center" vertical="center" wrapText="1"/>
    </xf>
    <xf numFmtId="202" fontId="5" fillId="0" borderId="4" xfId="0" applyNumberFormat="1" applyFont="1" applyBorder="1" applyAlignment="1">
      <alignment horizontal="left" vertical="center" wrapText="1"/>
    </xf>
    <xf numFmtId="193" fontId="2" fillId="0" borderId="7" xfId="0" applyNumberFormat="1" applyFont="1" applyBorder="1" applyAlignment="1">
      <alignment horizontal="left" vertical="center" indent="3"/>
    </xf>
    <xf numFmtId="14" fontId="2" fillId="0" borderId="7" xfId="0" applyNumberFormat="1" applyFont="1" applyBorder="1" applyAlignment="1">
      <alignment horizontal="center" vertical="center"/>
    </xf>
    <xf numFmtId="193" fontId="5" fillId="0" borderId="4" xfId="274" applyNumberFormat="1" applyFont="1" applyBorder="1" applyAlignment="1">
      <alignment horizontal="right" vertical="center" wrapText="1"/>
    </xf>
    <xf numFmtId="193" fontId="5" fillId="0" borderId="4" xfId="267" applyNumberFormat="1" applyFont="1" applyBorder="1" applyAlignment="1">
      <alignment horizontal="right" vertical="center" wrapText="1"/>
    </xf>
    <xf numFmtId="193" fontId="2" fillId="0" borderId="7" xfId="267" applyNumberFormat="1" applyFont="1" applyBorder="1" applyAlignment="1">
      <alignment horizontal="right" vertical="center"/>
    </xf>
    <xf numFmtId="193" fontId="14" fillId="0" borderId="0" xfId="0" applyNumberFormat="1" applyFont="1" applyAlignment="1">
      <alignment horizontal="center" vertical="center" wrapText="1"/>
    </xf>
    <xf numFmtId="0" fontId="2" fillId="0" borderId="4" xfId="197" applyFont="1" applyBorder="1" applyAlignment="1">
      <alignment horizontal="center" vertical="center" wrapText="1" shrinkToFit="1"/>
    </xf>
    <xf numFmtId="0" fontId="2" fillId="0" borderId="4" xfId="197" applyFont="1" applyBorder="1" applyAlignment="1">
      <alignment horizontal="center" vertical="center" shrinkToFit="1"/>
    </xf>
    <xf numFmtId="0" fontId="5" fillId="0" borderId="8" xfId="0" applyFont="1" applyBorder="1" applyAlignment="1">
      <alignment horizontal="left" vertical="center" wrapText="1"/>
    </xf>
    <xf numFmtId="194" fontId="2" fillId="0" borderId="8" xfId="0" applyNumberFormat="1" applyFont="1" applyBorder="1" applyAlignment="1">
      <alignment vertical="center"/>
    </xf>
    <xf numFmtId="10" fontId="2" fillId="0" borderId="8" xfId="0" applyNumberFormat="1" applyFont="1" applyBorder="1" applyAlignment="1">
      <alignment vertical="center"/>
    </xf>
    <xf numFmtId="193" fontId="5" fillId="0" borderId="6" xfId="0" applyNumberFormat="1" applyFont="1" applyBorder="1" applyAlignment="1">
      <alignment vertical="center" shrinkToFit="1"/>
    </xf>
    <xf numFmtId="193" fontId="2" fillId="0" borderId="8" xfId="0" applyNumberFormat="1" applyFont="1" applyBorder="1" applyAlignment="1">
      <alignment vertical="center" shrinkToFit="1"/>
    </xf>
    <xf numFmtId="193" fontId="2" fillId="0" borderId="4" xfId="66" applyNumberFormat="1" applyFont="1" applyBorder="1" applyAlignment="1">
      <alignment horizontal="right" vertical="center" wrapText="1"/>
    </xf>
    <xf numFmtId="49" fontId="2" fillId="0" borderId="4" xfId="197" applyNumberFormat="1" applyFont="1" applyBorder="1" applyAlignment="1">
      <alignment horizontal="center" vertical="center" wrapText="1"/>
    </xf>
    <xf numFmtId="193" fontId="2" fillId="0" borderId="4" xfId="249" applyNumberFormat="1" applyFont="1" applyBorder="1" applyAlignment="1">
      <alignment horizontal="right" vertical="center" shrinkToFit="1"/>
    </xf>
    <xf numFmtId="193" fontId="2" fillId="0" borderId="4" xfId="1" applyNumberFormat="1" applyFont="1" applyBorder="1" applyAlignment="1">
      <alignment horizontal="right" vertical="center" shrinkToFit="1"/>
    </xf>
    <xf numFmtId="0" fontId="2" fillId="0" borderId="4" xfId="197" applyFont="1" applyBorder="1" applyAlignment="1">
      <alignment vertical="center"/>
    </xf>
    <xf numFmtId="193" fontId="2" fillId="2" borderId="0" xfId="0" applyNumberFormat="1" applyFont="1" applyFill="1" applyAlignment="1">
      <alignment horizontal="center" vertical="center"/>
    </xf>
    <xf numFmtId="193" fontId="2" fillId="0" borderId="0" xfId="66" applyNumberFormat="1" applyFont="1" applyAlignment="1">
      <alignment vertical="center"/>
    </xf>
    <xf numFmtId="176" fontId="2" fillId="0" borderId="2" xfId="0" applyNumberFormat="1" applyFont="1" applyBorder="1" applyAlignment="1">
      <alignment horizontal="center" vertical="center" wrapText="1" shrinkToFit="1"/>
    </xf>
    <xf numFmtId="193" fontId="5" fillId="0" borderId="4" xfId="66" applyNumberFormat="1" applyFont="1" applyBorder="1" applyAlignment="1">
      <alignment horizontal="center" vertical="center" wrapText="1"/>
    </xf>
    <xf numFmtId="193" fontId="2" fillId="0" borderId="7" xfId="66" applyNumberFormat="1" applyFont="1" applyBorder="1" applyAlignment="1">
      <alignment horizontal="right" vertical="center" wrapText="1"/>
    </xf>
    <xf numFmtId="193" fontId="12" fillId="0" borderId="2" xfId="0" applyNumberFormat="1" applyFont="1" applyBorder="1" applyAlignment="1">
      <alignment horizontal="center" vertical="center" wrapText="1"/>
    </xf>
    <xf numFmtId="197" fontId="2" fillId="0" borderId="2" xfId="66" applyNumberFormat="1" applyFont="1" applyBorder="1" applyAlignment="1">
      <alignment horizontal="center" vertical="center" wrapText="1"/>
    </xf>
    <xf numFmtId="0" fontId="2" fillId="0" borderId="0" xfId="153" applyFont="1" applyAlignment="1">
      <alignment vertical="center"/>
    </xf>
    <xf numFmtId="0" fontId="2" fillId="0" borderId="0" xfId="153" applyFont="1" applyAlignment="1">
      <alignment horizontal="center" vertical="center" wrapText="1"/>
    </xf>
    <xf numFmtId="0" fontId="2" fillId="0" borderId="0" xfId="153" applyFont="1"/>
    <xf numFmtId="0" fontId="2" fillId="0" borderId="0" xfId="153" applyFont="1" applyAlignment="1">
      <alignment wrapText="1"/>
    </xf>
    <xf numFmtId="0" fontId="2" fillId="2" borderId="0" xfId="153" applyFont="1" applyFill="1"/>
    <xf numFmtId="0" fontId="1" fillId="0" borderId="0" xfId="153" applyFont="1" applyAlignment="1">
      <alignment horizontal="center" vertical="center" wrapText="1"/>
    </xf>
    <xf numFmtId="195" fontId="2" fillId="0" borderId="0" xfId="153" applyNumberFormat="1" applyFont="1" applyAlignment="1">
      <alignment horizontal="center" vertical="center"/>
    </xf>
    <xf numFmtId="195" fontId="2" fillId="0" borderId="0" xfId="153" applyNumberFormat="1" applyFont="1" applyAlignment="1">
      <alignment horizontal="center" vertical="center" wrapText="1"/>
    </xf>
    <xf numFmtId="0" fontId="2" fillId="0" borderId="0" xfId="153" applyFont="1" applyAlignment="1">
      <alignment horizontal="center" vertical="center"/>
    </xf>
    <xf numFmtId="195" fontId="2" fillId="0" borderId="0" xfId="153" applyNumberFormat="1" applyFont="1" applyAlignment="1">
      <alignment vertical="center"/>
    </xf>
    <xf numFmtId="0" fontId="2" fillId="0" borderId="0" xfId="153" applyFont="1" applyAlignment="1">
      <alignment vertical="center" wrapText="1"/>
    </xf>
    <xf numFmtId="193" fontId="2" fillId="0" borderId="0" xfId="153" applyNumberFormat="1" applyFont="1" applyAlignment="1">
      <alignment vertical="center" wrapText="1"/>
    </xf>
    <xf numFmtId="193" fontId="2" fillId="0" borderId="0" xfId="153" applyNumberFormat="1" applyFont="1" applyAlignment="1">
      <alignment vertical="center"/>
    </xf>
    <xf numFmtId="0" fontId="2" fillId="0" borderId="4" xfId="82" applyFont="1" applyBorder="1" applyAlignment="1" applyProtection="1">
      <alignment horizontal="center" vertical="center" wrapText="1"/>
    </xf>
    <xf numFmtId="0" fontId="2" fillId="0" borderId="4" xfId="153" applyFont="1" applyBorder="1" applyAlignment="1">
      <alignment horizontal="center" vertical="center" wrapText="1"/>
    </xf>
    <xf numFmtId="0" fontId="2" fillId="0" borderId="2" xfId="153" applyFont="1" applyBorder="1" applyAlignment="1">
      <alignment horizontal="center" vertical="center" wrapText="1"/>
    </xf>
    <xf numFmtId="49" fontId="5" fillId="0" borderId="4" xfId="153" applyNumberFormat="1" applyFont="1" applyBorder="1" applyAlignment="1">
      <alignment horizontal="left" vertical="center" wrapText="1"/>
    </xf>
    <xf numFmtId="0" fontId="5" fillId="0" borderId="4" xfId="153" applyFont="1" applyBorder="1" applyAlignment="1">
      <alignment horizontal="center" vertical="center" wrapText="1"/>
    </xf>
    <xf numFmtId="193" fontId="5" fillId="0" borderId="4" xfId="1" applyNumberFormat="1" applyFont="1" applyBorder="1" applyAlignment="1">
      <alignment horizontal="center" vertical="center" wrapText="1"/>
    </xf>
    <xf numFmtId="49" fontId="5" fillId="0" borderId="6" xfId="153" applyNumberFormat="1" applyFont="1" applyBorder="1" applyAlignment="1">
      <alignment horizontal="left" vertical="center" wrapText="1"/>
    </xf>
    <xf numFmtId="193" fontId="5" fillId="0" borderId="4" xfId="153" applyNumberFormat="1" applyFont="1" applyBorder="1" applyAlignment="1">
      <alignment horizontal="center" vertical="center" wrapText="1"/>
    </xf>
    <xf numFmtId="196" fontId="5" fillId="0" borderId="4" xfId="153" applyNumberFormat="1" applyFont="1" applyBorder="1" applyAlignment="1">
      <alignment horizontal="center" vertical="center" wrapText="1"/>
    </xf>
    <xf numFmtId="0" fontId="5" fillId="0" borderId="7" xfId="153" applyFont="1" applyBorder="1" applyAlignment="1">
      <alignment horizontal="center" vertical="center"/>
    </xf>
    <xf numFmtId="0" fontId="5" fillId="0" borderId="7" xfId="153" applyFont="1" applyBorder="1" applyAlignment="1">
      <alignment horizontal="center" vertical="center" wrapText="1"/>
    </xf>
    <xf numFmtId="0" fontId="5" fillId="0" borderId="7" xfId="153" applyFont="1" applyBorder="1" applyAlignment="1">
      <alignment vertical="center" wrapText="1"/>
    </xf>
    <xf numFmtId="0" fontId="5" fillId="0" borderId="7" xfId="153" applyFont="1" applyBorder="1" applyAlignment="1">
      <alignment vertical="center"/>
    </xf>
    <xf numFmtId="193" fontId="5" fillId="0" borderId="7" xfId="153" applyNumberFormat="1" applyFont="1" applyBorder="1" applyAlignment="1">
      <alignment vertical="center"/>
    </xf>
    <xf numFmtId="195" fontId="5" fillId="0" borderId="7" xfId="153" applyNumberFormat="1" applyFont="1" applyBorder="1" applyAlignment="1">
      <alignment vertical="center"/>
    </xf>
    <xf numFmtId="0" fontId="5" fillId="0" borderId="0" xfId="0" applyFont="1" applyAlignment="1">
      <alignment horizontal="center" vertical="center" wrapText="1"/>
    </xf>
    <xf numFmtId="0" fontId="2" fillId="0" borderId="0" xfId="153" applyFont="1" applyAlignment="1">
      <alignment horizontal="right" vertical="center"/>
    </xf>
    <xf numFmtId="197" fontId="2" fillId="0" borderId="2" xfId="153" applyNumberFormat="1" applyFont="1" applyBorder="1" applyAlignment="1">
      <alignment horizontal="center" vertical="center" wrapText="1"/>
    </xf>
    <xf numFmtId="193" fontId="5" fillId="0" borderId="4" xfId="245" applyNumberFormat="1" applyFont="1" applyBorder="1" applyAlignment="1">
      <alignment horizontal="right" vertical="center" wrapText="1"/>
    </xf>
    <xf numFmtId="193" fontId="5" fillId="0" borderId="4" xfId="153" applyNumberFormat="1" applyFont="1" applyBorder="1" applyAlignment="1">
      <alignment horizontal="right" vertical="center" wrapText="1"/>
    </xf>
    <xf numFmtId="193" fontId="5" fillId="0" borderId="4" xfId="273" applyNumberFormat="1" applyFont="1" applyBorder="1" applyAlignment="1">
      <alignment horizontal="right" vertical="center" wrapText="1"/>
    </xf>
    <xf numFmtId="193" fontId="5" fillId="0" borderId="7" xfId="273" applyNumberFormat="1" applyFont="1" applyBorder="1" applyAlignment="1">
      <alignment horizontal="right" vertical="center"/>
    </xf>
    <xf numFmtId="176" fontId="5" fillId="0" borderId="0" xfId="273" applyFont="1" applyAlignment="1">
      <alignment horizontal="right" vertical="center"/>
    </xf>
    <xf numFmtId="176" fontId="2" fillId="0" borderId="0" xfId="153" applyNumberFormat="1" applyFont="1"/>
    <xf numFmtId="176" fontId="2" fillId="0" borderId="0" xfId="245" applyFont="1" applyAlignment="1"/>
    <xf numFmtId="0" fontId="6" fillId="0" borderId="0" xfId="153" applyFont="1" applyAlignment="1">
      <alignment horizontal="left"/>
    </xf>
    <xf numFmtId="0" fontId="6" fillId="2" borderId="0" xfId="153" applyFont="1" applyFill="1" applyAlignment="1">
      <alignment horizontal="left"/>
    </xf>
    <xf numFmtId="0" fontId="2" fillId="2" borderId="0" xfId="153" applyFont="1" applyFill="1" applyAlignment="1">
      <alignment vertical="center"/>
    </xf>
    <xf numFmtId="0" fontId="2" fillId="2" borderId="0" xfId="153" applyFont="1" applyFill="1" applyAlignment="1">
      <alignment horizontal="center" vertical="center" wrapText="1"/>
    </xf>
    <xf numFmtId="14" fontId="2" fillId="0" borderId="0" xfId="153" applyNumberFormat="1" applyFont="1"/>
    <xf numFmtId="14" fontId="2" fillId="0" borderId="0" xfId="153" applyNumberFormat="1" applyFont="1" applyAlignment="1">
      <alignment horizontal="center" vertical="center"/>
    </xf>
    <xf numFmtId="14" fontId="2" fillId="0" borderId="0" xfId="153" applyNumberFormat="1" applyFont="1" applyAlignment="1">
      <alignment vertical="center"/>
    </xf>
    <xf numFmtId="0" fontId="2" fillId="0" borderId="4" xfId="78" applyFont="1" applyBorder="1" applyAlignment="1" applyProtection="1">
      <alignment horizontal="center" vertical="center" wrapText="1"/>
    </xf>
    <xf numFmtId="14" fontId="2" fillId="0" borderId="4" xfId="153" applyNumberFormat="1" applyFont="1" applyBorder="1" applyAlignment="1">
      <alignment horizontal="center" vertical="center" wrapText="1"/>
    </xf>
    <xf numFmtId="194" fontId="5" fillId="0" borderId="4" xfId="153" applyNumberFormat="1" applyFont="1" applyBorder="1" applyAlignment="1">
      <alignment horizontal="center" vertical="center" wrapText="1"/>
    </xf>
    <xf numFmtId="14" fontId="5" fillId="0" borderId="7" xfId="153" applyNumberFormat="1" applyFont="1" applyBorder="1" applyAlignment="1">
      <alignment vertical="center"/>
    </xf>
    <xf numFmtId="0" fontId="6" fillId="0" borderId="0" xfId="153" applyFont="1" applyAlignment="1">
      <alignment horizontal="left" vertical="center"/>
    </xf>
    <xf numFmtId="193" fontId="5" fillId="0" borderId="7" xfId="153" applyNumberFormat="1" applyFont="1" applyBorder="1" applyAlignment="1">
      <alignment horizontal="right" vertical="center"/>
    </xf>
    <xf numFmtId="193" fontId="2" fillId="0" borderId="0" xfId="153" applyNumberFormat="1" applyFont="1"/>
    <xf numFmtId="176" fontId="2" fillId="0" borderId="0" xfId="273" applyFont="1"/>
    <xf numFmtId="176" fontId="2" fillId="0" borderId="0" xfId="273" applyFont="1" applyAlignment="1">
      <alignment horizontal="center" vertical="center"/>
    </xf>
    <xf numFmtId="0" fontId="2" fillId="2" borderId="0" xfId="153" applyFont="1" applyFill="1" applyAlignment="1">
      <alignment vertical="center" wrapText="1"/>
    </xf>
    <xf numFmtId="193" fontId="2" fillId="0" borderId="1" xfId="0" applyNumberFormat="1" applyFont="1" applyBorder="1" applyAlignment="1">
      <alignment horizontal="center" vertical="center"/>
    </xf>
    <xf numFmtId="195" fontId="2" fillId="0" borderId="8" xfId="0" applyNumberFormat="1" applyFont="1" applyBorder="1" applyAlignment="1">
      <alignment horizontal="center" vertical="center"/>
    </xf>
    <xf numFmtId="10" fontId="5" fillId="0" borderId="4" xfId="66" applyNumberFormat="1" applyFont="1" applyBorder="1" applyAlignment="1">
      <alignment horizontal="right" vertical="center" wrapText="1"/>
    </xf>
    <xf numFmtId="203" fontId="5" fillId="0" borderId="4" xfId="66" applyNumberFormat="1" applyFont="1" applyBorder="1" applyAlignment="1">
      <alignment horizontal="right" vertical="center" wrapText="1"/>
    </xf>
    <xf numFmtId="0" fontId="2" fillId="0" borderId="2" xfId="0" applyFont="1" applyBorder="1" applyAlignment="1">
      <alignment horizontal="center" vertical="center" wrapText="1"/>
    </xf>
    <xf numFmtId="176" fontId="2" fillId="0" borderId="3" xfId="0" applyNumberFormat="1" applyFont="1" applyBorder="1" applyAlignment="1">
      <alignment horizontal="center" vertical="center" wrapText="1" shrinkToFit="1"/>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176" fontId="2" fillId="0" borderId="0" xfId="1" applyFont="1" applyAlignment="1" applyProtection="1">
      <alignment horizontal="center" vertical="center"/>
      <protection locked="0"/>
    </xf>
    <xf numFmtId="0" fontId="2" fillId="0" borderId="0" xfId="0" applyFont="1" applyAlignment="1" applyProtection="1">
      <alignment horizontal="left" vertical="center"/>
      <protection locked="0"/>
    </xf>
    <xf numFmtId="9" fontId="2" fillId="0" borderId="0" xfId="0" applyNumberFormat="1" applyFont="1" applyAlignment="1" applyProtection="1">
      <alignment horizontal="center" vertical="center"/>
      <protection locked="0"/>
    </xf>
    <xf numFmtId="176" fontId="2" fillId="0" borderId="0" xfId="0" applyNumberFormat="1" applyFont="1" applyAlignment="1" applyProtection="1">
      <alignment horizontal="center" vertical="center"/>
      <protection locked="0"/>
    </xf>
    <xf numFmtId="10" fontId="2" fillId="0" borderId="0" xfId="3" applyNumberFormat="1" applyFont="1" applyAlignment="1" applyProtection="1">
      <alignment horizontal="center" vertical="center"/>
      <protection locked="0"/>
    </xf>
    <xf numFmtId="0" fontId="2" fillId="0" borderId="0" xfId="0" applyFont="1" applyAlignment="1" applyProtection="1">
      <alignment vertical="center"/>
      <protection locked="0"/>
    </xf>
    <xf numFmtId="204" fontId="2" fillId="0" borderId="0" xfId="1" applyNumberFormat="1" applyFont="1">
      <alignment vertical="center"/>
    </xf>
    <xf numFmtId="10" fontId="2" fillId="0" borderId="0" xfId="3" applyNumberFormat="1"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left" vertical="center"/>
      <protection locked="0"/>
    </xf>
    <xf numFmtId="197" fontId="8" fillId="0" borderId="2" xfId="0" applyNumberFormat="1" applyFont="1" applyBorder="1" applyAlignment="1">
      <alignment horizontal="center" vertical="center" wrapText="1"/>
    </xf>
    <xf numFmtId="176" fontId="8" fillId="0" borderId="2" xfId="0" applyNumberFormat="1" applyFont="1" applyBorder="1" applyAlignment="1">
      <alignment horizontal="center" vertical="center" wrapText="1" shrinkToFit="1"/>
    </xf>
    <xf numFmtId="193" fontId="5" fillId="0" borderId="4" xfId="66" applyNumberFormat="1" applyFont="1" applyBorder="1" applyAlignment="1">
      <alignment horizontal="right" vertical="center" shrinkToFit="1"/>
    </xf>
    <xf numFmtId="193" fontId="2" fillId="0" borderId="7" xfId="66" applyNumberFormat="1" applyFont="1" applyBorder="1" applyAlignment="1">
      <alignment horizontal="right" vertical="center" shrinkToFit="1"/>
    </xf>
    <xf numFmtId="0" fontId="8" fillId="0" borderId="4" xfId="0" applyFont="1" applyBorder="1" applyAlignment="1">
      <alignment horizontal="center" vertical="center" wrapText="1"/>
    </xf>
    <xf numFmtId="197" fontId="8" fillId="0" borderId="4" xfId="0" applyNumberFormat="1" applyFont="1" applyBorder="1" applyAlignment="1">
      <alignment horizontal="center" vertical="center" wrapText="1"/>
    </xf>
    <xf numFmtId="193" fontId="5" fillId="0" borderId="4" xfId="66" applyNumberFormat="1" applyFont="1" applyBorder="1" applyAlignment="1">
      <alignment horizontal="center" vertical="center" shrinkToFit="1"/>
    </xf>
    <xf numFmtId="193" fontId="1" fillId="0" borderId="0" xfId="108" applyNumberFormat="1" applyFont="1" applyAlignment="1">
      <alignment vertical="center"/>
    </xf>
    <xf numFmtId="193" fontId="2" fillId="0" borderId="0" xfId="108" applyNumberFormat="1" applyFont="1" applyAlignment="1">
      <alignment horizontal="center" vertical="center" wrapText="1"/>
    </xf>
    <xf numFmtId="193" fontId="2" fillId="0" borderId="0" xfId="108" applyNumberFormat="1" applyFont="1" applyAlignment="1">
      <alignment vertical="center"/>
    </xf>
    <xf numFmtId="0" fontId="3" fillId="0" borderId="0" xfId="108" applyFont="1" applyAlignment="1" applyProtection="1">
      <alignment vertical="center"/>
      <protection locked="0" hidden="1"/>
    </xf>
    <xf numFmtId="193" fontId="1" fillId="0" borderId="0" xfId="108" applyNumberFormat="1" applyFont="1" applyAlignment="1">
      <alignment horizontal="center" vertical="center" wrapText="1"/>
    </xf>
    <xf numFmtId="193" fontId="2" fillId="0" borderId="0" xfId="108" applyNumberFormat="1" applyFont="1" applyAlignment="1">
      <alignment horizontal="center" vertical="center"/>
    </xf>
    <xf numFmtId="193" fontId="2" fillId="0" borderId="0" xfId="108" applyNumberFormat="1" applyFont="1" applyAlignment="1">
      <alignment horizontal="right" vertical="center"/>
    </xf>
    <xf numFmtId="193" fontId="2" fillId="0" borderId="1" xfId="108" applyNumberFormat="1" applyFont="1" applyBorder="1" applyAlignment="1">
      <alignment horizontal="left" vertical="center"/>
    </xf>
    <xf numFmtId="193" fontId="2" fillId="0" borderId="4" xfId="108" applyNumberFormat="1" applyFont="1" applyBorder="1" applyAlignment="1">
      <alignment horizontal="center" vertical="center" wrapText="1"/>
    </xf>
    <xf numFmtId="193" fontId="2" fillId="0" borderId="5" xfId="108" applyNumberFormat="1" applyFont="1" applyBorder="1" applyAlignment="1">
      <alignment horizontal="center" vertical="center" wrapText="1"/>
    </xf>
    <xf numFmtId="193" fontId="2" fillId="0" borderId="4" xfId="108" applyNumberFormat="1" applyFont="1" applyBorder="1" applyAlignment="1">
      <alignment horizontal="center" vertical="center"/>
    </xf>
    <xf numFmtId="193" fontId="2" fillId="0" borderId="6" xfId="108" applyNumberFormat="1" applyFont="1" applyBorder="1" applyAlignment="1">
      <alignment vertical="center"/>
    </xf>
    <xf numFmtId="193" fontId="2" fillId="0" borderId="6" xfId="108" applyNumberFormat="1" applyFont="1" applyBorder="1" applyAlignment="1">
      <alignment horizontal="right" vertical="center"/>
    </xf>
    <xf numFmtId="193" fontId="2" fillId="0" borderId="4" xfId="108" applyNumberFormat="1" applyFont="1" applyBorder="1" applyAlignment="1">
      <alignment horizontal="right" vertical="center"/>
    </xf>
    <xf numFmtId="197" fontId="5" fillId="0" borderId="4" xfId="108" applyNumberFormat="1" applyFont="1" applyBorder="1" applyAlignment="1">
      <alignment horizontal="right" vertical="center" wrapText="1"/>
    </xf>
    <xf numFmtId="193" fontId="2" fillId="0" borderId="6" xfId="108" applyNumberFormat="1" applyFont="1" applyBorder="1" applyAlignment="1">
      <alignment horizontal="left" vertical="center"/>
    </xf>
    <xf numFmtId="193" fontId="21" fillId="0" borderId="6" xfId="108" applyNumberFormat="1" applyFont="1" applyBorder="1" applyAlignment="1">
      <alignment horizontal="right" vertical="center"/>
    </xf>
    <xf numFmtId="0" fontId="4" fillId="0" borderId="6" xfId="108" applyFont="1" applyBorder="1"/>
    <xf numFmtId="193" fontId="2" fillId="0" borderId="6" xfId="108" applyNumberFormat="1" applyFont="1" applyBorder="1" applyAlignment="1">
      <alignment horizontal="right" vertical="center" shrinkToFit="1"/>
    </xf>
    <xf numFmtId="193" fontId="2" fillId="0" borderId="4" xfId="108" applyNumberFormat="1" applyFont="1" applyBorder="1" applyAlignment="1">
      <alignment horizontal="right" vertical="center" shrinkToFit="1"/>
    </xf>
    <xf numFmtId="193" fontId="2" fillId="0" borderId="4" xfId="108" applyNumberFormat="1" applyFont="1" applyBorder="1" applyAlignment="1" applyProtection="1">
      <alignment vertical="center" shrinkToFit="1"/>
      <protection locked="0"/>
    </xf>
    <xf numFmtId="193" fontId="2" fillId="0" borderId="4" xfId="1" applyNumberFormat="1" applyFont="1" applyBorder="1" applyAlignment="1">
      <alignment vertical="center" shrinkToFit="1"/>
    </xf>
    <xf numFmtId="193" fontId="5" fillId="0" borderId="4" xfId="274" applyNumberFormat="1" applyFont="1" applyBorder="1" applyAlignment="1">
      <alignment horizontal="right" vertical="center" shrinkToFit="1"/>
    </xf>
    <xf numFmtId="193" fontId="5" fillId="0" borderId="4" xfId="267" applyNumberFormat="1" applyFont="1" applyBorder="1" applyAlignment="1">
      <alignment horizontal="right" vertical="center" shrinkToFit="1"/>
    </xf>
    <xf numFmtId="193" fontId="2" fillId="0" borderId="7" xfId="267" applyNumberFormat="1" applyFont="1" applyBorder="1" applyAlignment="1">
      <alignment horizontal="right" vertical="center" shrinkToFit="1"/>
    </xf>
    <xf numFmtId="14" fontId="2" fillId="0" borderId="7" xfId="0" applyNumberFormat="1" applyFont="1" applyBorder="1" applyAlignment="1">
      <alignment vertical="center"/>
    </xf>
    <xf numFmtId="193" fontId="5" fillId="0" borderId="4" xfId="1" applyNumberFormat="1" applyFont="1" applyBorder="1" applyAlignment="1">
      <alignment horizontal="right" vertical="center" wrapText="1"/>
    </xf>
    <xf numFmtId="0" fontId="2" fillId="0" borderId="4" xfId="0" applyFont="1" applyBorder="1"/>
    <xf numFmtId="0" fontId="2" fillId="0" borderId="4" xfId="0" applyFont="1" applyBorder="1" applyAlignment="1">
      <alignment horizontal="center"/>
    </xf>
    <xf numFmtId="10" fontId="2" fillId="0" borderId="4" xfId="0" applyNumberFormat="1" applyFont="1" applyBorder="1" applyAlignment="1">
      <alignment vertical="center"/>
    </xf>
    <xf numFmtId="193" fontId="5" fillId="0" borderId="4" xfId="1" applyNumberFormat="1" applyFont="1" applyBorder="1" applyAlignment="1">
      <alignment horizontal="right" vertical="center" shrinkToFit="1"/>
    </xf>
    <xf numFmtId="202" fontId="5" fillId="0" borderId="4" xfId="0" applyNumberFormat="1" applyFont="1" applyBorder="1" applyAlignment="1">
      <alignment horizontal="center" vertical="center" wrapText="1"/>
    </xf>
    <xf numFmtId="193" fontId="2" fillId="0" borderId="5" xfId="0" applyNumberFormat="1" applyFont="1" applyBorder="1" applyAlignment="1">
      <alignment horizontal="left" vertical="center" indent="3"/>
    </xf>
    <xf numFmtId="193" fontId="2" fillId="0" borderId="6" xfId="0" applyNumberFormat="1" applyFont="1" applyBorder="1" applyAlignment="1">
      <alignment horizontal="left" vertical="center" indent="3"/>
    </xf>
    <xf numFmtId="0" fontId="2" fillId="0" borderId="4" xfId="0" applyFont="1" applyBorder="1" applyAlignment="1">
      <alignment horizontal="center" vertical="center"/>
    </xf>
    <xf numFmtId="176" fontId="2" fillId="0" borderId="4" xfId="1" applyFont="1" applyBorder="1" applyAlignment="1">
      <alignment horizontal="center" vertical="center"/>
    </xf>
    <xf numFmtId="10" fontId="5" fillId="0" borderId="4" xfId="274" applyNumberFormat="1" applyFont="1" applyBorder="1" applyAlignment="1">
      <alignment horizontal="right" vertical="center" wrapText="1"/>
    </xf>
    <xf numFmtId="193" fontId="2" fillId="0" borderId="4" xfId="0" applyNumberFormat="1" applyFont="1" applyBorder="1"/>
    <xf numFmtId="193" fontId="2" fillId="0" borderId="4" xfId="267" applyNumberFormat="1" applyFont="1" applyBorder="1" applyAlignment="1">
      <alignment horizontal="right" vertical="center"/>
    </xf>
    <xf numFmtId="49" fontId="5" fillId="0" borderId="6" xfId="0" applyNumberFormat="1" applyFont="1" applyBorder="1" applyAlignment="1">
      <alignment horizontal="left" vertical="center" wrapText="1"/>
    </xf>
    <xf numFmtId="10" fontId="2" fillId="0" borderId="0" xfId="0" applyNumberFormat="1" applyFont="1" applyAlignment="1">
      <alignment vertical="center"/>
    </xf>
    <xf numFmtId="10" fontId="2" fillId="0" borderId="0" xfId="0" applyNumberFormat="1" applyFont="1" applyAlignment="1">
      <alignment horizontal="center" vertical="center"/>
    </xf>
    <xf numFmtId="10" fontId="2" fillId="0" borderId="2" xfId="0" applyNumberFormat="1" applyFont="1" applyBorder="1" applyAlignment="1">
      <alignment horizontal="center" vertical="center" wrapText="1"/>
    </xf>
    <xf numFmtId="193" fontId="2" fillId="2" borderId="0" xfId="0" applyNumberFormat="1" applyFont="1" applyFill="1" applyAlignment="1">
      <alignment horizontal="left" vertical="center"/>
    </xf>
    <xf numFmtId="193" fontId="6" fillId="0" borderId="0" xfId="0" applyNumberFormat="1" applyFont="1" applyAlignment="1">
      <alignment horizontal="center" vertical="center"/>
    </xf>
    <xf numFmtId="193" fontId="1" fillId="2" borderId="0" xfId="0" applyNumberFormat="1" applyFont="1" applyFill="1" applyAlignment="1">
      <alignment horizontal="left" vertical="center"/>
    </xf>
    <xf numFmtId="193" fontId="2" fillId="2" borderId="0" xfId="0" applyNumberFormat="1" applyFont="1" applyFill="1" applyAlignment="1">
      <alignment horizontal="left" vertical="center" wrapText="1"/>
    </xf>
    <xf numFmtId="0" fontId="22" fillId="0" borderId="0" xfId="0" applyFont="1" applyAlignment="1" applyProtection="1">
      <alignment vertical="center"/>
      <protection locked="0" hidden="1"/>
    </xf>
    <xf numFmtId="193" fontId="5" fillId="0" borderId="0" xfId="0" applyNumberFormat="1" applyFont="1" applyAlignment="1">
      <alignment horizontal="right" vertical="center"/>
    </xf>
    <xf numFmtId="193" fontId="5" fillId="0" borderId="6" xfId="0" applyNumberFormat="1" applyFont="1" applyBorder="1" applyAlignment="1">
      <alignment horizontal="center" vertical="center"/>
    </xf>
    <xf numFmtId="193" fontId="5" fillId="0" borderId="5" xfId="0" applyNumberFormat="1" applyFont="1" applyBorder="1" applyAlignment="1">
      <alignment horizontal="center" vertical="center"/>
    </xf>
    <xf numFmtId="193" fontId="7" fillId="0" borderId="0" xfId="0" applyNumberFormat="1" applyFont="1" applyAlignment="1">
      <alignment vertical="center"/>
    </xf>
    <xf numFmtId="193" fontId="2" fillId="0" borderId="0" xfId="0" applyNumberFormat="1" applyFont="1"/>
    <xf numFmtId="193" fontId="23" fillId="0" borderId="0" xfId="0" applyNumberFormat="1" applyFont="1" applyAlignment="1">
      <alignment vertical="center"/>
    </xf>
    <xf numFmtId="193" fontId="24" fillId="0" borderId="0" xfId="0" applyNumberFormat="1" applyFont="1" applyAlignment="1">
      <alignment vertical="center"/>
    </xf>
    <xf numFmtId="193" fontId="2" fillId="3" borderId="0" xfId="0" applyNumberFormat="1" applyFont="1" applyFill="1" applyAlignment="1">
      <alignment horizontal="center" vertical="center"/>
    </xf>
    <xf numFmtId="193" fontId="25" fillId="0" borderId="6" xfId="0" applyNumberFormat="1" applyFont="1" applyBorder="1" applyAlignment="1">
      <alignment horizontal="left" vertical="center"/>
    </xf>
    <xf numFmtId="193" fontId="7" fillId="0" borderId="6" xfId="0" applyNumberFormat="1" applyFont="1" applyBorder="1" applyAlignment="1">
      <alignment horizontal="right" vertical="center"/>
    </xf>
    <xf numFmtId="193" fontId="21" fillId="0" borderId="0" xfId="0" applyNumberFormat="1" applyFont="1" applyAlignment="1">
      <alignment vertical="center"/>
    </xf>
    <xf numFmtId="193" fontId="26" fillId="0" borderId="6" xfId="0" applyNumberFormat="1" applyFont="1" applyBorder="1" applyAlignment="1">
      <alignment horizontal="left" vertical="center"/>
    </xf>
    <xf numFmtId="193" fontId="27" fillId="0" borderId="0" xfId="0" applyNumberFormat="1" applyFont="1" applyAlignment="1">
      <alignment vertical="center"/>
    </xf>
    <xf numFmtId="200" fontId="2" fillId="0" borderId="0" xfId="0" applyNumberFormat="1" applyFont="1" applyAlignment="1">
      <alignment horizontal="center" vertical="center"/>
    </xf>
    <xf numFmtId="193" fontId="26" fillId="0" borderId="0" xfId="0" applyNumberFormat="1" applyFont="1" applyAlignment="1">
      <alignment horizontal="left" vertical="center"/>
    </xf>
    <xf numFmtId="193" fontId="7" fillId="0" borderId="0" xfId="0" applyNumberFormat="1" applyFont="1" applyAlignment="1">
      <alignment horizontal="right" vertical="center"/>
    </xf>
    <xf numFmtId="0" fontId="2" fillId="4" borderId="0" xfId="0" applyFont="1" applyFill="1" applyAlignment="1" applyProtection="1">
      <alignment horizontal="left" vertical="center"/>
      <protection locked="0"/>
    </xf>
    <xf numFmtId="49" fontId="6" fillId="4" borderId="0" xfId="96" applyNumberFormat="1" applyFont="1" applyFill="1" applyAlignment="1">
      <alignment vertical="center"/>
    </xf>
    <xf numFmtId="193" fontId="2" fillId="5" borderId="0" xfId="0" applyNumberFormat="1" applyFont="1" applyFill="1" applyAlignment="1">
      <alignment vertical="center"/>
    </xf>
    <xf numFmtId="193" fontId="23" fillId="0" borderId="0" xfId="0" applyNumberFormat="1" applyFont="1"/>
    <xf numFmtId="193" fontId="28" fillId="0" borderId="0" xfId="0" applyNumberFormat="1" applyFont="1" applyAlignment="1">
      <alignment vertical="center"/>
    </xf>
    <xf numFmtId="193" fontId="29" fillId="0" borderId="0" xfId="0" applyNumberFormat="1" applyFont="1" applyAlignment="1">
      <alignment horizontal="center" vertical="center" wrapText="1"/>
    </xf>
    <xf numFmtId="193" fontId="28" fillId="0" borderId="0" xfId="0" applyNumberFormat="1" applyFont="1" applyAlignment="1">
      <alignment horizontal="center" vertical="center"/>
    </xf>
    <xf numFmtId="193" fontId="2" fillId="0" borderId="0" xfId="178" applyNumberFormat="1" applyFont="1" applyAlignment="1">
      <alignment horizontal="right" vertical="center"/>
    </xf>
    <xf numFmtId="0" fontId="6" fillId="4" borderId="4" xfId="96" applyFont="1" applyFill="1" applyBorder="1" applyAlignment="1">
      <alignment horizontal="center" vertical="center" wrapText="1"/>
    </xf>
    <xf numFmtId="0" fontId="6" fillId="4" borderId="4" xfId="96" applyFont="1" applyFill="1" applyBorder="1" applyAlignment="1">
      <alignment horizontal="center" vertical="center"/>
    </xf>
    <xf numFmtId="193" fontId="6" fillId="0" borderId="4" xfId="51" applyNumberFormat="1" applyFont="1" applyBorder="1" applyAlignment="1">
      <alignment vertical="center"/>
    </xf>
    <xf numFmtId="49" fontId="6" fillId="0" borderId="4" xfId="96" applyNumberFormat="1" applyFont="1" applyBorder="1" applyAlignment="1">
      <alignment horizontal="left" vertical="center" indent="1"/>
    </xf>
    <xf numFmtId="49" fontId="6" fillId="4" borderId="4" xfId="96" applyNumberFormat="1" applyFont="1" applyFill="1" applyBorder="1" applyAlignment="1">
      <alignment horizontal="left" vertical="center" indent="1"/>
    </xf>
    <xf numFmtId="49" fontId="6" fillId="4" borderId="4" xfId="96" applyNumberFormat="1" applyFont="1" applyFill="1" applyBorder="1" applyAlignment="1">
      <alignment vertical="center"/>
    </xf>
    <xf numFmtId="0" fontId="6" fillId="4" borderId="0" xfId="96" applyFont="1" applyFill="1" applyAlignment="1">
      <alignment horizontal="center" vertical="center"/>
    </xf>
    <xf numFmtId="193" fontId="9" fillId="0" borderId="0" xfId="0" applyNumberFormat="1" applyFont="1" applyAlignment="1">
      <alignment vertical="center"/>
    </xf>
    <xf numFmtId="193" fontId="2" fillId="0" borderId="11" xfId="0" applyNumberFormat="1" applyFont="1" applyBorder="1" applyAlignment="1">
      <alignment horizontal="left" vertical="center" wrapText="1"/>
    </xf>
    <xf numFmtId="193" fontId="2" fillId="0" borderId="12" xfId="0" applyNumberFormat="1" applyFont="1" applyBorder="1" applyAlignment="1">
      <alignment vertical="center"/>
    </xf>
    <xf numFmtId="193" fontId="2" fillId="0" borderId="13" xfId="0" applyNumberFormat="1" applyFont="1" applyBorder="1" applyAlignment="1">
      <alignment vertical="center"/>
    </xf>
    <xf numFmtId="193" fontId="2" fillId="0" borderId="14" xfId="0" applyNumberFormat="1" applyFont="1" applyBorder="1" applyAlignment="1">
      <alignment horizontal="left" vertical="center" wrapText="1"/>
    </xf>
    <xf numFmtId="193" fontId="2" fillId="0" borderId="15" xfId="0" applyNumberFormat="1" applyFont="1" applyBorder="1" applyAlignment="1">
      <alignment vertical="center"/>
    </xf>
    <xf numFmtId="193" fontId="2" fillId="0" borderId="16" xfId="0" applyNumberFormat="1" applyFont="1" applyBorder="1" applyAlignment="1">
      <alignment horizontal="left" vertical="center" wrapText="1"/>
    </xf>
    <xf numFmtId="193" fontId="2" fillId="0" borderId="17" xfId="0" applyNumberFormat="1" applyFont="1" applyBorder="1" applyAlignment="1">
      <alignment vertical="center"/>
    </xf>
    <xf numFmtId="193" fontId="2" fillId="0" borderId="18" xfId="0" applyNumberFormat="1" applyFont="1" applyBorder="1" applyAlignment="1">
      <alignment vertical="center"/>
    </xf>
    <xf numFmtId="205" fontId="7" fillId="0" borderId="0" xfId="0" applyNumberFormat="1" applyFont="1" applyAlignment="1" applyProtection="1">
      <alignment horizontal="left"/>
      <protection locked="0"/>
    </xf>
    <xf numFmtId="205" fontId="18" fillId="0" borderId="0" xfId="0" applyNumberFormat="1" applyFont="1" applyAlignment="1" applyProtection="1">
      <alignment horizontal="left"/>
      <protection locked="0"/>
    </xf>
    <xf numFmtId="205" fontId="7" fillId="0" borderId="0" xfId="0" applyNumberFormat="1" applyFont="1" applyAlignment="1" applyProtection="1">
      <alignment horizontal="center"/>
      <protection locked="0"/>
    </xf>
    <xf numFmtId="205" fontId="2" fillId="0" borderId="0" xfId="0" applyNumberFormat="1" applyFont="1" applyAlignment="1" applyProtection="1">
      <alignment horizontal="center"/>
      <protection locked="0"/>
    </xf>
    <xf numFmtId="0" fontId="2" fillId="0" borderId="0" xfId="157" applyFont="1" applyAlignment="1" applyProtection="1">
      <alignment vertical="center"/>
      <protection locked="0"/>
    </xf>
    <xf numFmtId="205" fontId="2" fillId="0" borderId="0" xfId="0" applyNumberFormat="1" applyFont="1" applyAlignment="1" applyProtection="1">
      <alignment horizontal="left"/>
      <protection locked="0"/>
    </xf>
    <xf numFmtId="206" fontId="2" fillId="0" borderId="0" xfId="0" applyNumberFormat="1" applyFont="1" applyAlignment="1" applyProtection="1">
      <alignment horizontal="left"/>
      <protection locked="0"/>
    </xf>
    <xf numFmtId="205" fontId="2" fillId="0" borderId="0" xfId="0" applyNumberFormat="1" applyFont="1" applyAlignment="1" applyProtection="1">
      <alignment horizontal="right"/>
      <protection locked="0"/>
    </xf>
    <xf numFmtId="205" fontId="30" fillId="0" borderId="0" xfId="0" applyNumberFormat="1" applyFont="1" applyAlignment="1" applyProtection="1">
      <alignment horizontal="left"/>
      <protection locked="0"/>
    </xf>
    <xf numFmtId="205" fontId="18"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205" fontId="2" fillId="0" borderId="1" xfId="0" applyNumberFormat="1" applyFont="1" applyBorder="1" applyAlignment="1" applyProtection="1">
      <alignment horizontal="left"/>
      <protection locked="0"/>
    </xf>
    <xf numFmtId="195" fontId="2" fillId="0" borderId="4" xfId="3" applyNumberFormat="1" applyFont="1" applyBorder="1" applyAlignment="1">
      <alignment horizontal="center" vertical="center"/>
    </xf>
    <xf numFmtId="195" fontId="2" fillId="0" borderId="4" xfId="3" applyNumberFormat="1" applyFont="1" applyBorder="1" applyAlignment="1">
      <alignment horizontal="center" vertical="center" wrapText="1"/>
    </xf>
    <xf numFmtId="207" fontId="7" fillId="0" borderId="4" xfId="3" applyNumberFormat="1" applyFont="1" applyBorder="1" applyAlignment="1">
      <alignment vertical="center" wrapText="1"/>
    </xf>
    <xf numFmtId="208" fontId="7" fillId="0" borderId="4" xfId="3" applyNumberFormat="1" applyFont="1" applyBorder="1" applyAlignment="1">
      <alignment horizontal="center" vertical="center"/>
    </xf>
    <xf numFmtId="193" fontId="2" fillId="0" borderId="4" xfId="3" applyNumberFormat="1" applyFont="1" applyBorder="1" applyAlignment="1">
      <alignment vertical="center"/>
    </xf>
    <xf numFmtId="193" fontId="5" fillId="0" borderId="4" xfId="0" applyNumberFormat="1" applyFont="1" applyBorder="1" applyAlignment="1">
      <alignment horizontal="left" vertical="center" indent="1"/>
    </xf>
    <xf numFmtId="193" fontId="7" fillId="0" borderId="4" xfId="3" applyNumberFormat="1" applyFont="1" applyBorder="1" applyAlignment="1">
      <alignment horizontal="center" vertical="center"/>
    </xf>
    <xf numFmtId="207" fontId="7" fillId="0" borderId="4" xfId="3" applyNumberFormat="1" applyFont="1" applyBorder="1" applyAlignment="1">
      <alignment horizontal="center" vertical="center" wrapText="1"/>
    </xf>
    <xf numFmtId="193" fontId="2" fillId="0" borderId="4" xfId="0" applyNumberFormat="1" applyFont="1" applyBorder="1" applyAlignment="1" applyProtection="1">
      <alignment horizontal="left"/>
      <protection locked="0"/>
    </xf>
    <xf numFmtId="193" fontId="21" fillId="0" borderId="4" xfId="0" applyNumberFormat="1" applyFont="1" applyBorder="1" applyAlignment="1">
      <alignment horizontal="left" vertical="center" indent="1"/>
    </xf>
    <xf numFmtId="207" fontId="7" fillId="0" borderId="4" xfId="3" applyNumberFormat="1" applyFont="1" applyBorder="1" applyAlignment="1">
      <alignment vertical="top" wrapText="1"/>
    </xf>
    <xf numFmtId="207" fontId="2" fillId="0" borderId="4" xfId="3" applyNumberFormat="1" applyFont="1" applyBorder="1" applyAlignment="1">
      <alignment vertical="top" wrapText="1"/>
    </xf>
    <xf numFmtId="205" fontId="2" fillId="0" borderId="4" xfId="0" applyNumberFormat="1" applyFont="1" applyBorder="1" applyAlignment="1" applyProtection="1">
      <alignment horizontal="left" vertical="top"/>
      <protection locked="0"/>
    </xf>
    <xf numFmtId="205" fontId="2" fillId="0" borderId="4" xfId="0" applyNumberFormat="1" applyFont="1" applyBorder="1" applyAlignment="1" applyProtection="1">
      <alignment horizontal="left"/>
      <protection locked="0"/>
    </xf>
    <xf numFmtId="207" fontId="7" fillId="0" borderId="4" xfId="3" applyNumberFormat="1" applyFont="1" applyBorder="1" applyAlignment="1">
      <alignment horizontal="center" vertical="top" wrapText="1"/>
    </xf>
    <xf numFmtId="0" fontId="2" fillId="0" borderId="0" xfId="157" applyFont="1" applyAlignment="1">
      <alignment vertical="center"/>
    </xf>
    <xf numFmtId="0" fontId="8" fillId="0" borderId="0" xfId="195" applyFont="1" applyAlignment="1">
      <alignment vertical="center"/>
    </xf>
    <xf numFmtId="0" fontId="2" fillId="0" borderId="0" xfId="195" applyFont="1" applyAlignment="1">
      <alignment vertical="center"/>
    </xf>
    <xf numFmtId="0" fontId="14" fillId="6" borderId="0" xfId="179" applyFont="1" applyFill="1" applyAlignment="1">
      <alignment horizontal="center" vertical="center"/>
    </xf>
    <xf numFmtId="0" fontId="31" fillId="7" borderId="12" xfId="0" applyFont="1" applyFill="1" applyBorder="1" applyAlignment="1">
      <alignment horizontal="center" vertical="center"/>
    </xf>
    <xf numFmtId="49" fontId="32" fillId="8" borderId="19" xfId="0" applyNumberFormat="1" applyFont="1" applyFill="1" applyBorder="1" applyAlignment="1">
      <alignment horizontal="center" vertical="center"/>
    </xf>
    <xf numFmtId="49" fontId="32" fillId="8" borderId="7" xfId="0" applyNumberFormat="1" applyFont="1" applyFill="1" applyBorder="1" applyAlignment="1">
      <alignment horizontal="center" vertical="center"/>
    </xf>
    <xf numFmtId="0" fontId="32" fillId="8" borderId="7" xfId="0" applyFont="1" applyFill="1" applyBorder="1" applyAlignment="1">
      <alignment horizontal="center" vertical="center"/>
    </xf>
    <xf numFmtId="0" fontId="32" fillId="8" borderId="20" xfId="0" applyFont="1" applyFill="1" applyBorder="1" applyAlignment="1">
      <alignment horizontal="center" vertical="center"/>
    </xf>
    <xf numFmtId="49" fontId="32" fillId="8" borderId="8" xfId="0" applyNumberFormat="1" applyFont="1" applyFill="1" applyBorder="1" applyAlignment="1">
      <alignment horizontal="center" vertical="center"/>
    </xf>
    <xf numFmtId="49" fontId="8" fillId="8" borderId="14" xfId="0" applyNumberFormat="1" applyFont="1" applyFill="1" applyBorder="1" applyAlignment="1">
      <alignment horizontal="left" vertical="center"/>
    </xf>
    <xf numFmtId="49" fontId="8" fillId="8" borderId="4" xfId="0" applyNumberFormat="1" applyFont="1" applyFill="1" applyBorder="1" applyAlignment="1">
      <alignment vertical="center"/>
    </xf>
    <xf numFmtId="0" fontId="8" fillId="8" borderId="4" xfId="0" applyFont="1" applyFill="1" applyBorder="1" applyAlignment="1">
      <alignment horizontal="left" vertical="center"/>
    </xf>
    <xf numFmtId="0" fontId="8" fillId="8" borderId="15" xfId="0" applyFont="1" applyFill="1" applyBorder="1" applyAlignment="1">
      <alignment vertical="center"/>
    </xf>
    <xf numFmtId="49" fontId="8" fillId="8" borderId="6" xfId="0" applyNumberFormat="1" applyFont="1" applyFill="1" applyBorder="1" applyAlignment="1">
      <alignment vertical="center"/>
    </xf>
    <xf numFmtId="0" fontId="8" fillId="8" borderId="6" xfId="0" applyFont="1" applyFill="1" applyBorder="1" applyAlignment="1">
      <alignment vertical="center"/>
    </xf>
    <xf numFmtId="0" fontId="8" fillId="8" borderId="4" xfId="0" applyFont="1" applyFill="1" applyBorder="1" applyAlignment="1">
      <alignment vertical="center"/>
    </xf>
    <xf numFmtId="0" fontId="8" fillId="8" borderId="21" xfId="195" applyFont="1" applyFill="1" applyBorder="1" applyAlignment="1">
      <alignment horizontal="center" vertical="center"/>
    </xf>
    <xf numFmtId="0" fontId="8" fillId="8" borderId="22" xfId="195" applyFont="1" applyFill="1" applyBorder="1" applyAlignment="1">
      <alignment horizontal="center" vertical="center"/>
    </xf>
    <xf numFmtId="0" fontId="8" fillId="8" borderId="14" xfId="0" applyFont="1" applyFill="1" applyBorder="1" applyAlignment="1">
      <alignment vertical="center"/>
    </xf>
    <xf numFmtId="0" fontId="8" fillId="8" borderId="2" xfId="195" applyFont="1" applyFill="1" applyBorder="1" applyAlignment="1">
      <alignment horizontal="center" vertical="center"/>
    </xf>
    <xf numFmtId="0" fontId="8" fillId="8" borderId="23" xfId="195" applyFont="1" applyFill="1" applyBorder="1" applyAlignment="1">
      <alignment horizontal="center" vertical="center"/>
    </xf>
    <xf numFmtId="0" fontId="8" fillId="8" borderId="20" xfId="195" applyFont="1" applyFill="1" applyBorder="1" applyAlignment="1">
      <alignment horizontal="center" vertical="center"/>
    </xf>
    <xf numFmtId="0" fontId="8" fillId="8" borderId="7" xfId="195" applyFont="1" applyFill="1" applyBorder="1" applyAlignment="1">
      <alignment horizontal="center" vertical="center"/>
    </xf>
    <xf numFmtId="0" fontId="8" fillId="8" borderId="4" xfId="6" applyFont="1" applyFill="1" applyBorder="1" applyAlignment="1">
      <alignment horizontal="left" vertical="center"/>
    </xf>
    <xf numFmtId="0" fontId="8" fillId="8" borderId="14" xfId="0" applyFont="1" applyFill="1" applyBorder="1" applyAlignment="1">
      <alignment horizontal="left" vertical="center"/>
    </xf>
    <xf numFmtId="49" fontId="32" fillId="8" borderId="24" xfId="0" applyNumberFormat="1" applyFont="1" applyFill="1" applyBorder="1" applyAlignment="1">
      <alignment vertical="center"/>
    </xf>
    <xf numFmtId="0" fontId="8" fillId="8" borderId="25" xfId="0" applyFont="1" applyFill="1" applyBorder="1" applyAlignment="1">
      <alignment horizontal="center" vertical="center"/>
    </xf>
    <xf numFmtId="0" fontId="8" fillId="8" borderId="26" xfId="0" applyFont="1" applyFill="1" applyBorder="1" applyAlignment="1">
      <alignment horizontal="center" vertical="center"/>
    </xf>
    <xf numFmtId="49" fontId="8" fillId="8" borderId="4" xfId="6" applyNumberFormat="1" applyFont="1" applyFill="1" applyBorder="1" applyAlignment="1">
      <alignment vertical="center"/>
    </xf>
    <xf numFmtId="0" fontId="8" fillId="8" borderId="4" xfId="6" applyFont="1" applyFill="1" applyBorder="1" applyAlignment="1">
      <alignment vertical="center"/>
    </xf>
    <xf numFmtId="0" fontId="8" fillId="8" borderId="4" xfId="195" applyFont="1" applyFill="1" applyBorder="1" applyAlignment="1">
      <alignment vertical="center"/>
    </xf>
    <xf numFmtId="49" fontId="8" fillId="8" borderId="21" xfId="0" applyNumberFormat="1" applyFont="1" applyFill="1" applyBorder="1" applyAlignment="1">
      <alignment horizontal="center" vertical="center"/>
    </xf>
    <xf numFmtId="49" fontId="8" fillId="8" borderId="22" xfId="0" applyNumberFormat="1" applyFont="1" applyFill="1" applyBorder="1" applyAlignment="1">
      <alignment horizontal="center" vertical="center"/>
    </xf>
    <xf numFmtId="0" fontId="8" fillId="8" borderId="16" xfId="0" applyFont="1" applyFill="1" applyBorder="1" applyAlignment="1">
      <alignment vertical="center"/>
    </xf>
    <xf numFmtId="0" fontId="8" fillId="8" borderId="17" xfId="195" applyFont="1" applyFill="1" applyBorder="1" applyAlignment="1">
      <alignment vertical="center"/>
    </xf>
    <xf numFmtId="0" fontId="8" fillId="8" borderId="17" xfId="0" applyFont="1" applyFill="1" applyBorder="1" applyAlignment="1">
      <alignment vertical="center"/>
    </xf>
    <xf numFmtId="49" fontId="8" fillId="8" borderId="27" xfId="0" applyNumberFormat="1" applyFont="1" applyFill="1" applyBorder="1" applyAlignment="1">
      <alignment horizontal="center" vertical="center"/>
    </xf>
    <xf numFmtId="0" fontId="8" fillId="8" borderId="19" xfId="0" applyFont="1" applyFill="1" applyBorder="1" applyAlignment="1">
      <alignment horizontal="center" vertical="center"/>
    </xf>
    <xf numFmtId="0" fontId="2" fillId="0" borderId="0" xfId="171" applyFont="1" applyAlignment="1">
      <alignment vertical="center"/>
    </xf>
    <xf numFmtId="0" fontId="21" fillId="9" borderId="28" xfId="171" applyFont="1" applyFill="1" applyBorder="1" applyAlignment="1">
      <alignment vertical="top" wrapText="1"/>
    </xf>
    <xf numFmtId="0" fontId="21" fillId="9" borderId="29" xfId="171" applyFont="1" applyFill="1" applyBorder="1" applyAlignment="1">
      <alignment vertical="top"/>
    </xf>
    <xf numFmtId="0" fontId="21" fillId="9" borderId="30" xfId="171" applyFont="1" applyFill="1" applyBorder="1" applyAlignment="1">
      <alignment vertical="top"/>
    </xf>
    <xf numFmtId="0" fontId="21" fillId="9" borderId="31" xfId="171" applyFont="1" applyFill="1" applyBorder="1" applyAlignment="1">
      <alignment vertical="top"/>
    </xf>
    <xf numFmtId="0" fontId="21" fillId="9" borderId="30" xfId="171" applyFont="1" applyFill="1" applyBorder="1" applyAlignment="1">
      <alignment vertical="center"/>
    </xf>
    <xf numFmtId="0" fontId="21" fillId="9" borderId="32" xfId="171" applyFont="1" applyFill="1" applyBorder="1" applyAlignment="1">
      <alignment vertical="top"/>
    </xf>
    <xf numFmtId="0" fontId="21" fillId="9" borderId="33" xfId="171" applyFont="1" applyFill="1" applyBorder="1" applyAlignment="1">
      <alignment vertical="top"/>
    </xf>
    <xf numFmtId="0" fontId="21" fillId="9" borderId="34" xfId="171" applyFont="1" applyFill="1" applyBorder="1" applyAlignment="1">
      <alignment vertical="top"/>
    </xf>
    <xf numFmtId="0" fontId="7" fillId="0" borderId="0" xfId="171" applyFont="1" applyAlignment="1">
      <alignment vertical="center"/>
    </xf>
    <xf numFmtId="0" fontId="7" fillId="0" borderId="1" xfId="171" applyFont="1" applyBorder="1" applyAlignment="1">
      <alignment vertical="center"/>
    </xf>
    <xf numFmtId="193" fontId="2" fillId="0" borderId="4" xfId="77" applyNumberFormat="1" applyFont="1" applyBorder="1" applyAlignment="1">
      <alignment horizontal="center" vertical="center"/>
    </xf>
    <xf numFmtId="193" fontId="2" fillId="0" borderId="0" xfId="77" applyNumberFormat="1" applyFont="1" applyAlignment="1">
      <alignment vertical="center"/>
    </xf>
    <xf numFmtId="193" fontId="2" fillId="0" borderId="4" xfId="77" applyNumberFormat="1" applyFont="1" applyBorder="1" applyAlignment="1">
      <alignment horizontal="left" vertical="center"/>
    </xf>
    <xf numFmtId="0" fontId="2" fillId="0" borderId="4" xfId="171" applyFont="1" applyBorder="1" applyAlignment="1">
      <alignment vertical="center"/>
    </xf>
    <xf numFmtId="0" fontId="2" fillId="10" borderId="4" xfId="77" applyFont="1" applyFill="1" applyBorder="1" applyAlignment="1">
      <alignment horizontal="left" vertical="center"/>
    </xf>
    <xf numFmtId="0" fontId="2" fillId="0" borderId="5" xfId="171" applyFont="1" applyBorder="1" applyAlignment="1">
      <alignment horizontal="left" vertical="center"/>
    </xf>
    <xf numFmtId="0" fontId="2" fillId="0" borderId="6" xfId="171" applyFont="1" applyBorder="1" applyAlignment="1">
      <alignment horizontal="left" vertical="center"/>
    </xf>
    <xf numFmtId="209" fontId="2" fillId="10" borderId="4" xfId="77" applyNumberFormat="1" applyFont="1" applyFill="1" applyBorder="1" applyAlignment="1">
      <alignment horizontal="left" vertical="center"/>
    </xf>
    <xf numFmtId="0" fontId="2" fillId="0" borderId="4" xfId="171" applyFont="1" applyBorder="1" applyAlignment="1">
      <alignment horizontal="center" vertical="center"/>
    </xf>
    <xf numFmtId="193" fontId="2" fillId="10" borderId="4" xfId="171" applyNumberFormat="1" applyFont="1" applyFill="1" applyBorder="1" applyAlignment="1">
      <alignment horizontal="right" vertical="center"/>
    </xf>
    <xf numFmtId="0" fontId="2" fillId="0" borderId="4" xfId="171" applyFont="1" applyBorder="1" applyAlignment="1">
      <alignment horizontal="right" vertical="center"/>
    </xf>
    <xf numFmtId="0" fontId="2" fillId="10" borderId="4" xfId="171" applyFont="1" applyFill="1" applyBorder="1" applyAlignment="1">
      <alignment horizontal="left" vertical="center"/>
    </xf>
    <xf numFmtId="49" fontId="2" fillId="10" borderId="4" xfId="77" applyNumberFormat="1" applyFont="1" applyFill="1" applyBorder="1" applyAlignment="1">
      <alignment horizontal="left" vertical="center"/>
    </xf>
    <xf numFmtId="193" fontId="2" fillId="10" borderId="4" xfId="77" applyNumberFormat="1" applyFont="1" applyFill="1" applyBorder="1" applyAlignment="1">
      <alignment horizontal="left" vertical="center"/>
    </xf>
    <xf numFmtId="193" fontId="2" fillId="0" borderId="2" xfId="77" applyNumberFormat="1" applyFont="1" applyBorder="1" applyAlignment="1">
      <alignment horizontal="left" vertical="center"/>
    </xf>
    <xf numFmtId="193" fontId="2" fillId="0" borderId="5" xfId="77" applyNumberFormat="1" applyFont="1" applyBorder="1" applyAlignment="1">
      <alignment horizontal="left" vertical="center"/>
    </xf>
    <xf numFmtId="193" fontId="2" fillId="0" borderId="2" xfId="77" applyNumberFormat="1" applyFont="1" applyBorder="1" applyAlignment="1">
      <alignment vertical="center"/>
    </xf>
    <xf numFmtId="193" fontId="2" fillId="0" borderId="6" xfId="77" applyNumberFormat="1" applyFont="1" applyBorder="1" applyAlignment="1">
      <alignment horizontal="center" vertical="center"/>
    </xf>
    <xf numFmtId="193" fontId="2" fillId="0" borderId="7" xfId="77" applyNumberFormat="1" applyFont="1" applyBorder="1" applyAlignment="1">
      <alignment vertical="center"/>
    </xf>
    <xf numFmtId="193" fontId="2" fillId="10" borderId="6" xfId="77" applyNumberFormat="1" applyFont="1" applyFill="1" applyBorder="1" applyAlignment="1">
      <alignment horizontal="center" vertical="center"/>
    </xf>
    <xf numFmtId="193" fontId="2" fillId="10" borderId="4" xfId="77" applyNumberFormat="1" applyFont="1" applyFill="1" applyBorder="1" applyAlignment="1">
      <alignment horizontal="center" vertical="center"/>
    </xf>
    <xf numFmtId="210" fontId="23" fillId="0" borderId="7" xfId="171" applyNumberFormat="1" applyFont="1" applyBorder="1" applyAlignment="1">
      <alignment horizontal="left" vertical="center"/>
    </xf>
    <xf numFmtId="0" fontId="23" fillId="0" borderId="4" xfId="171" applyFont="1" applyBorder="1" applyAlignment="1">
      <alignment horizontal="left" vertical="center"/>
    </xf>
    <xf numFmtId="193" fontId="23" fillId="0" borderId="2" xfId="171" applyNumberFormat="1" applyFont="1" applyBorder="1" applyAlignment="1">
      <alignment horizontal="right" vertical="center"/>
    </xf>
    <xf numFmtId="193" fontId="2" fillId="0" borderId="4" xfId="200" applyNumberFormat="1" applyFont="1" applyBorder="1" applyAlignment="1">
      <alignment horizontal="right" vertical="center"/>
    </xf>
    <xf numFmtId="193" fontId="2" fillId="0" borderId="0" xfId="77" applyNumberFormat="1" applyFont="1" applyAlignment="1">
      <alignment horizontal="right" vertical="center"/>
    </xf>
    <xf numFmtId="0" fontId="2" fillId="0" borderId="7" xfId="200" applyFont="1" applyBorder="1" applyAlignment="1">
      <alignment horizontal="right" vertical="center"/>
    </xf>
    <xf numFmtId="209" fontId="2" fillId="0" borderId="4" xfId="200" applyNumberFormat="1" applyFont="1" applyBorder="1" applyAlignment="1">
      <alignment horizontal="left" vertical="center"/>
    </xf>
    <xf numFmtId="0" fontId="2" fillId="0" borderId="4" xfId="77" applyFont="1" applyBorder="1" applyAlignment="1">
      <alignment horizontal="left" vertical="center"/>
    </xf>
    <xf numFmtId="193" fontId="2" fillId="0" borderId="4" xfId="77" applyNumberFormat="1" applyFont="1" applyBorder="1" applyAlignment="1">
      <alignment vertical="center"/>
    </xf>
    <xf numFmtId="193" fontId="2" fillId="0" borderId="0" xfId="77" applyNumberFormat="1" applyFont="1" applyAlignment="1">
      <alignment horizontal="left" vertical="center"/>
    </xf>
    <xf numFmtId="193" fontId="2" fillId="0" borderId="4" xfId="77" applyNumberFormat="1" applyFont="1" applyBorder="1" applyAlignment="1">
      <alignment horizontal="right" vertical="center"/>
    </xf>
    <xf numFmtId="193" fontId="7" fillId="0" borderId="4" xfId="77" applyNumberFormat="1" applyFont="1" applyBorder="1" applyAlignment="1">
      <alignment horizontal="left" vertical="center"/>
    </xf>
    <xf numFmtId="193" fontId="7" fillId="0" borderId="4" xfId="200" applyNumberFormat="1" applyFont="1" applyBorder="1" applyAlignment="1">
      <alignment horizontal="right" vertical="center"/>
    </xf>
    <xf numFmtId="193" fontId="7" fillId="0" borderId="4" xfId="77" applyNumberFormat="1" applyFont="1" applyBorder="1" applyAlignment="1">
      <alignment horizontal="right" vertical="center"/>
    </xf>
    <xf numFmtId="193" fontId="7" fillId="10" borderId="7" xfId="77" applyNumberFormat="1" applyFont="1" applyFill="1" applyBorder="1" applyAlignment="1">
      <alignment horizontal="right" vertical="center"/>
    </xf>
    <xf numFmtId="193" fontId="7" fillId="0" borderId="7" xfId="77" applyNumberFormat="1" applyFont="1" applyBorder="1" applyAlignment="1">
      <alignment horizontal="right" vertical="center"/>
    </xf>
    <xf numFmtId="193" fontId="7" fillId="10" borderId="4" xfId="77" applyNumberFormat="1" applyFont="1" applyFill="1" applyBorder="1" applyAlignment="1">
      <alignment horizontal="right" vertical="center"/>
    </xf>
    <xf numFmtId="0" fontId="33" fillId="0" borderId="0" xfId="108" applyFont="1" applyAlignment="1">
      <alignment vertical="center"/>
    </xf>
    <xf numFmtId="193" fontId="5" fillId="0" borderId="2" xfId="171" applyNumberFormat="1" applyFont="1" applyBorder="1" applyAlignment="1">
      <alignment horizontal="center" vertical="center"/>
    </xf>
    <xf numFmtId="193" fontId="2" fillId="0" borderId="4" xfId="171" applyNumberFormat="1" applyFont="1" applyBorder="1" applyAlignment="1">
      <alignment horizontal="center" vertical="center"/>
    </xf>
    <xf numFmtId="193" fontId="5" fillId="0" borderId="4" xfId="171" applyNumberFormat="1" applyFont="1" applyBorder="1" applyAlignment="1">
      <alignment horizontal="center" vertical="center"/>
    </xf>
    <xf numFmtId="193" fontId="5" fillId="0" borderId="7" xfId="171" applyNumberFormat="1" applyFont="1" applyBorder="1" applyAlignment="1">
      <alignment horizontal="center" vertical="center"/>
    </xf>
    <xf numFmtId="193" fontId="2" fillId="0" borderId="4" xfId="171" applyNumberFormat="1" applyFont="1" applyBorder="1" applyAlignment="1">
      <alignment horizontal="right" vertical="center"/>
    </xf>
    <xf numFmtId="0" fontId="33" fillId="0" borderId="4" xfId="108" applyFont="1" applyBorder="1" applyAlignment="1">
      <alignment vertical="center"/>
    </xf>
    <xf numFmtId="193" fontId="2" fillId="0" borderId="4" xfId="51" applyNumberFormat="1" applyFont="1" applyBorder="1" applyAlignment="1">
      <alignment vertical="center"/>
    </xf>
    <xf numFmtId="0" fontId="7" fillId="0" borderId="1" xfId="171" applyFont="1" applyBorder="1" applyAlignment="1">
      <alignment horizontal="left" vertical="center"/>
    </xf>
    <xf numFmtId="211" fontId="2" fillId="0" borderId="4" xfId="171" applyNumberFormat="1" applyFont="1" applyBorder="1" applyAlignment="1">
      <alignment horizontal="center" vertical="center"/>
    </xf>
    <xf numFmtId="207" fontId="2" fillId="0" borderId="4" xfId="55" applyNumberFormat="1" applyFont="1" applyBorder="1" applyAlignment="1">
      <alignment horizontal="left" vertical="center" wrapText="1"/>
    </xf>
    <xf numFmtId="207" fontId="2" fillId="0" borderId="4" xfId="55" applyNumberFormat="1" applyFont="1" applyBorder="1" applyAlignment="1">
      <alignment horizontal="right" vertical="center"/>
    </xf>
    <xf numFmtId="207" fontId="2" fillId="0" borderId="0" xfId="55" applyNumberFormat="1" applyFont="1" applyAlignment="1">
      <alignment horizontal="left" vertical="center" wrapText="1"/>
    </xf>
    <xf numFmtId="207" fontId="2" fillId="0" borderId="0" xfId="55" applyNumberFormat="1" applyFont="1" applyAlignment="1">
      <alignment horizontal="right" vertical="center"/>
    </xf>
    <xf numFmtId="0" fontId="7" fillId="0" borderId="1" xfId="216" applyFont="1" applyFill="1" applyBorder="1" applyAlignment="1">
      <alignment horizontal="left" vertical="center"/>
    </xf>
    <xf numFmtId="0" fontId="7" fillId="0" borderId="1" xfId="216" applyFont="1" applyFill="1" applyBorder="1">
      <alignment vertical="center"/>
    </xf>
    <xf numFmtId="0" fontId="2" fillId="0" borderId="4" xfId="209" applyFont="1" applyBorder="1" applyAlignment="1">
      <alignment horizontal="center" vertical="center"/>
    </xf>
    <xf numFmtId="57" fontId="2" fillId="0" borderId="4" xfId="209" applyNumberFormat="1" applyFont="1" applyBorder="1" applyAlignment="1">
      <alignment horizontal="center" vertical="center"/>
    </xf>
    <xf numFmtId="207" fontId="2" fillId="10" borderId="4" xfId="86" applyNumberFormat="1" applyFont="1" applyFill="1" applyBorder="1" applyAlignment="1">
      <alignment horizontal="right" vertical="center"/>
    </xf>
    <xf numFmtId="207" fontId="2" fillId="0" borderId="0" xfId="86" applyNumberFormat="1" applyFont="1" applyAlignment="1">
      <alignment horizontal="right" vertical="center"/>
    </xf>
    <xf numFmtId="207" fontId="2" fillId="10" borderId="4" xfId="55" applyNumberFormat="1" applyFont="1" applyFill="1" applyBorder="1" applyAlignment="1">
      <alignment horizontal="right" vertical="center"/>
    </xf>
    <xf numFmtId="193" fontId="5" fillId="0" borderId="6" xfId="171" applyNumberFormat="1" applyFont="1" applyBorder="1" applyAlignment="1">
      <alignment horizontal="center" vertical="center"/>
    </xf>
    <xf numFmtId="193" fontId="2" fillId="0" borderId="4" xfId="171" applyNumberFormat="1" applyFont="1" applyBorder="1" applyAlignment="1">
      <alignment horizontal="left" vertical="center"/>
    </xf>
    <xf numFmtId="193" fontId="7" fillId="0" borderId="4" xfId="171" applyNumberFormat="1" applyFont="1" applyBorder="1" applyAlignment="1">
      <alignment horizontal="left" vertical="center"/>
    </xf>
    <xf numFmtId="207" fontId="7" fillId="0" borderId="4" xfId="55" applyNumberFormat="1" applyFont="1" applyBorder="1" applyAlignment="1">
      <alignment horizontal="right" vertical="center"/>
    </xf>
    <xf numFmtId="0" fontId="2" fillId="0" borderId="4" xfId="108" applyFont="1" applyBorder="1" applyAlignment="1">
      <alignment horizontal="center" vertical="center" wrapText="1"/>
    </xf>
    <xf numFmtId="0" fontId="2" fillId="0" borderId="4" xfId="108" applyFont="1" applyBorder="1" applyAlignment="1">
      <alignment horizontal="left" vertical="center" wrapText="1"/>
    </xf>
    <xf numFmtId="4" fontId="2" fillId="0" borderId="4" xfId="108" applyNumberFormat="1" applyFont="1" applyBorder="1" applyAlignment="1">
      <alignment horizontal="right" vertical="center" wrapText="1"/>
    </xf>
    <xf numFmtId="0" fontId="2" fillId="10" borderId="4" xfId="108" applyFont="1" applyFill="1" applyBorder="1" applyAlignment="1">
      <alignment horizontal="right" vertical="center" wrapText="1"/>
    </xf>
    <xf numFmtId="0" fontId="2" fillId="0" borderId="4" xfId="171" applyFont="1" applyBorder="1" applyAlignment="1">
      <alignment horizontal="left" vertical="center"/>
    </xf>
    <xf numFmtId="0" fontId="7" fillId="0" borderId="0" xfId="171" applyFont="1" applyAlignment="1">
      <alignment horizontal="left" vertical="center"/>
    </xf>
    <xf numFmtId="0" fontId="2" fillId="0" borderId="4" xfId="108" applyFont="1" applyBorder="1" applyAlignment="1">
      <alignment horizontal="left" vertical="center"/>
    </xf>
    <xf numFmtId="0" fontId="7" fillId="0" borderId="4" xfId="108" applyFont="1" applyBorder="1" applyAlignment="1">
      <alignment horizontal="left" vertical="center"/>
    </xf>
    <xf numFmtId="193" fontId="2" fillId="0" borderId="5" xfId="171" applyNumberFormat="1" applyFont="1" applyBorder="1" applyAlignment="1">
      <alignment horizontal="center" vertical="center"/>
    </xf>
    <xf numFmtId="193" fontId="2" fillId="0" borderId="6" xfId="171" applyNumberFormat="1" applyFont="1" applyBorder="1" applyAlignment="1">
      <alignment horizontal="center" vertical="center"/>
    </xf>
    <xf numFmtId="0" fontId="2" fillId="0" borderId="4" xfId="171" applyFont="1" applyBorder="1"/>
    <xf numFmtId="193" fontId="5" fillId="0" borderId="4" xfId="171" applyNumberFormat="1" applyFont="1" applyBorder="1" applyAlignment="1">
      <alignment horizontal="left" vertical="center"/>
    </xf>
    <xf numFmtId="193" fontId="2" fillId="0" borderId="6" xfId="171" applyNumberFormat="1" applyFont="1" applyBorder="1" applyAlignment="1">
      <alignment horizontal="right" vertical="center"/>
    </xf>
    <xf numFmtId="193" fontId="26" fillId="0" borderId="4" xfId="171" applyNumberFormat="1" applyFont="1" applyBorder="1" applyAlignment="1">
      <alignment horizontal="left" vertical="center"/>
    </xf>
    <xf numFmtId="0" fontId="7" fillId="0" borderId="5" xfId="171" applyFont="1" applyBorder="1" applyAlignment="1">
      <alignment horizontal="left" vertical="center"/>
    </xf>
    <xf numFmtId="0" fontId="7" fillId="0" borderId="9" xfId="171" applyFont="1" applyBorder="1" applyAlignment="1">
      <alignment horizontal="left" vertical="center"/>
    </xf>
    <xf numFmtId="0" fontId="7" fillId="0" borderId="6" xfId="171" applyFont="1" applyBorder="1" applyAlignment="1">
      <alignment horizontal="left" vertical="center"/>
    </xf>
    <xf numFmtId="0" fontId="7" fillId="0" borderId="4" xfId="171" applyFont="1" applyBorder="1" applyAlignment="1">
      <alignment horizontal="left" vertical="center"/>
    </xf>
    <xf numFmtId="0" fontId="2" fillId="0" borderId="1" xfId="171" applyFont="1" applyBorder="1" applyAlignment="1">
      <alignment vertical="center"/>
    </xf>
    <xf numFmtId="193" fontId="2" fillId="0" borderId="1" xfId="171" applyNumberFormat="1" applyFont="1" applyBorder="1" applyAlignment="1">
      <alignment horizontal="left" vertical="center"/>
    </xf>
    <xf numFmtId="193" fontId="2" fillId="0" borderId="1" xfId="171" applyNumberFormat="1" applyFont="1" applyBorder="1" applyAlignment="1">
      <alignment horizontal="right" vertical="center"/>
    </xf>
    <xf numFmtId="10" fontId="2" fillId="0" borderId="4" xfId="171" applyNumberFormat="1" applyFont="1" applyBorder="1" applyAlignment="1">
      <alignment horizontal="right" vertical="center"/>
    </xf>
    <xf numFmtId="193" fontId="2" fillId="0" borderId="0" xfId="171" applyNumberFormat="1" applyFont="1" applyAlignment="1">
      <alignment horizontal="left" vertical="center"/>
    </xf>
    <xf numFmtId="193" fontId="2" fillId="0" borderId="0" xfId="171" applyNumberFormat="1" applyFont="1" applyAlignment="1">
      <alignment horizontal="center" vertical="center"/>
    </xf>
    <xf numFmtId="193" fontId="7" fillId="0" borderId="0" xfId="171" applyNumberFormat="1" applyFont="1" applyAlignment="1">
      <alignment horizontal="center" vertical="center"/>
    </xf>
    <xf numFmtId="193" fontId="5" fillId="0" borderId="4" xfId="108" applyNumberFormat="1" applyFont="1" applyBorder="1" applyAlignment="1">
      <alignment horizontal="center" vertical="center"/>
    </xf>
    <xf numFmtId="193" fontId="34" fillId="0" borderId="4" xfId="171" applyNumberFormat="1" applyFont="1" applyBorder="1" applyAlignment="1">
      <alignment horizontal="center" vertical="center"/>
    </xf>
    <xf numFmtId="193" fontId="25" fillId="0" borderId="4" xfId="108" applyNumberFormat="1" applyFont="1" applyBorder="1" applyAlignment="1">
      <alignment horizontal="left" vertical="center"/>
    </xf>
    <xf numFmtId="193" fontId="5" fillId="0" borderId="4" xfId="108" applyNumberFormat="1" applyFont="1" applyBorder="1" applyAlignment="1">
      <alignment horizontal="left" vertical="center" indent="1"/>
    </xf>
    <xf numFmtId="193" fontId="26" fillId="0" borderId="4" xfId="108" applyNumberFormat="1" applyFont="1" applyBorder="1" applyAlignment="1">
      <alignment horizontal="left" vertical="center"/>
    </xf>
    <xf numFmtId="0" fontId="2" fillId="0" borderId="35" xfId="171" applyFont="1" applyBorder="1" applyAlignment="1">
      <alignment vertical="center"/>
    </xf>
    <xf numFmtId="0" fontId="8" fillId="10" borderId="4" xfId="0" applyFont="1" applyFill="1" applyBorder="1" applyAlignment="1">
      <alignment horizontal="justify" vertical="center" wrapText="1"/>
    </xf>
    <xf numFmtId="0" fontId="8" fillId="0" borderId="4" xfId="0" applyFont="1" applyBorder="1" applyAlignment="1">
      <alignment horizontal="left" vertical="center" wrapText="1"/>
    </xf>
    <xf numFmtId="0" fontId="35" fillId="0" borderId="0" xfId="0" applyFont="1" applyAlignment="1">
      <alignment vertical="center"/>
    </xf>
    <xf numFmtId="193" fontId="5" fillId="0" borderId="4" xfId="108" applyNumberFormat="1" applyFont="1" applyBorder="1" applyAlignment="1">
      <alignment horizontal="left" vertical="center"/>
    </xf>
    <xf numFmtId="0" fontId="2" fillId="10" borderId="4" xfId="171" applyFont="1" applyFill="1" applyBorder="1" applyAlignment="1">
      <alignment vertical="center"/>
    </xf>
    <xf numFmtId="0" fontId="7" fillId="0" borderId="1" xfId="0" applyFont="1" applyBorder="1" applyAlignment="1">
      <alignment horizontal="left"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7"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10" borderId="4"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7" fillId="0" borderId="0" xfId="0" applyFont="1" applyAlignment="1">
      <alignment horizontal="left" vertical="center"/>
    </xf>
    <xf numFmtId="193" fontId="2" fillId="2" borderId="4" xfId="0" applyNumberFormat="1" applyFont="1" applyFill="1" applyBorder="1" applyAlignment="1">
      <alignment horizontal="center" vertical="center" wrapText="1"/>
    </xf>
    <xf numFmtId="193" fontId="2" fillId="2" borderId="4" xfId="0" applyNumberFormat="1" applyFont="1" applyFill="1" applyBorder="1" applyAlignment="1">
      <alignment horizontal="right" vertical="center" wrapText="1"/>
    </xf>
    <xf numFmtId="0" fontId="2" fillId="2" borderId="4" xfId="0" applyFont="1" applyFill="1" applyBorder="1" applyAlignment="1">
      <alignment horizontal="left" vertical="center"/>
    </xf>
    <xf numFmtId="0" fontId="2" fillId="2" borderId="4" xfId="0" applyFont="1" applyFill="1" applyBorder="1" applyAlignment="1">
      <alignment horizontal="right" vertical="center"/>
    </xf>
    <xf numFmtId="0" fontId="2" fillId="2" borderId="4" xfId="171" applyFont="1" applyFill="1" applyBorder="1" applyAlignment="1">
      <alignment horizontal="right" vertical="center"/>
    </xf>
    <xf numFmtId="0" fontId="7" fillId="2" borderId="4" xfId="0" applyFont="1" applyFill="1" applyBorder="1" applyAlignment="1">
      <alignment horizontal="left" vertical="center"/>
    </xf>
    <xf numFmtId="0" fontId="2" fillId="2" borderId="4" xfId="171" applyFont="1" applyFill="1" applyBorder="1" applyAlignment="1">
      <alignment horizontal="center" vertical="center"/>
    </xf>
    <xf numFmtId="0" fontId="2" fillId="2" borderId="4" xfId="0" applyFont="1" applyFill="1" applyBorder="1" applyAlignment="1">
      <alignment vertical="center"/>
    </xf>
    <xf numFmtId="0" fontId="7" fillId="0" borderId="0" xfId="0" applyFont="1" applyAlignment="1">
      <alignment vertical="center"/>
    </xf>
    <xf numFmtId="0" fontId="2" fillId="0" borderId="2" xfId="171" applyFont="1" applyBorder="1" applyAlignment="1">
      <alignment horizontal="center" vertical="center"/>
    </xf>
    <xf numFmtId="0" fontId="2" fillId="0" borderId="23" xfId="171" applyFont="1" applyBorder="1" applyAlignment="1">
      <alignment horizontal="center" vertical="center"/>
    </xf>
    <xf numFmtId="0" fontId="2" fillId="0" borderId="7" xfId="171" applyFont="1" applyBorder="1" applyAlignment="1">
      <alignment horizontal="center" vertical="center"/>
    </xf>
    <xf numFmtId="0" fontId="9" fillId="0" borderId="4" xfId="96" applyFont="1" applyBorder="1" applyAlignment="1">
      <alignment horizontal="center" vertical="center"/>
    </xf>
    <xf numFmtId="0" fontId="4" fillId="0" borderId="12" xfId="96" applyBorder="1" applyAlignment="1">
      <alignment vertical="center"/>
    </xf>
    <xf numFmtId="0" fontId="4" fillId="0" borderId="12" xfId="96" applyBorder="1" applyAlignment="1">
      <alignment vertical="center" wrapText="1"/>
    </xf>
    <xf numFmtId="0" fontId="4" fillId="0" borderId="4" xfId="96" applyBorder="1" applyAlignment="1">
      <alignment vertical="center"/>
    </xf>
    <xf numFmtId="14" fontId="4" fillId="0" borderId="4" xfId="96" applyNumberFormat="1" applyBorder="1" applyAlignment="1">
      <alignment horizontal="center" vertical="center"/>
    </xf>
    <xf numFmtId="0" fontId="4" fillId="0" borderId="4" xfId="0" applyFont="1" applyBorder="1" applyAlignment="1">
      <alignment vertical="center"/>
    </xf>
    <xf numFmtId="0" fontId="8" fillId="0" borderId="0" xfId="193" applyFont="1" applyAlignment="1" applyProtection="1">
      <alignment vertical="center"/>
      <protection locked="0" hidden="1"/>
    </xf>
    <xf numFmtId="0" fontId="4" fillId="0" borderId="0" xfId="179" applyFont="1"/>
    <xf numFmtId="0" fontId="36" fillId="0" borderId="0" xfId="0" applyFont="1" applyAlignment="1" applyProtection="1">
      <alignment vertical="center"/>
      <protection locked="0" hidden="1"/>
    </xf>
    <xf numFmtId="0" fontId="8" fillId="0" borderId="36" xfId="193" applyFont="1" applyBorder="1" applyAlignment="1" applyProtection="1">
      <alignment vertical="center"/>
      <protection locked="0" hidden="1"/>
    </xf>
    <xf numFmtId="0" fontId="8" fillId="0" borderId="37" xfId="193" applyFont="1" applyBorder="1" applyAlignment="1" applyProtection="1">
      <alignment vertical="center"/>
      <protection locked="0" hidden="1"/>
    </xf>
    <xf numFmtId="0" fontId="32" fillId="0" borderId="35" xfId="193" applyFont="1" applyBorder="1" applyAlignment="1" applyProtection="1">
      <alignment vertical="center"/>
      <protection locked="0" hidden="1"/>
    </xf>
    <xf numFmtId="0" fontId="8" fillId="0" borderId="35" xfId="193" applyFont="1" applyBorder="1" applyAlignment="1" applyProtection="1">
      <alignment vertical="center"/>
      <protection locked="0" hidden="1"/>
    </xf>
    <xf numFmtId="0" fontId="8" fillId="0" borderId="38" xfId="193" applyFont="1" applyBorder="1" applyAlignment="1" applyProtection="1">
      <alignment vertical="center"/>
      <protection locked="0" hidden="1"/>
    </xf>
    <xf numFmtId="0" fontId="8" fillId="0" borderId="4" xfId="193" applyFont="1" applyBorder="1" applyAlignment="1" applyProtection="1">
      <alignment horizontal="center" vertical="center"/>
      <protection locked="0" hidden="1"/>
    </xf>
    <xf numFmtId="193" fontId="5" fillId="0" borderId="0" xfId="0" applyNumberFormat="1" applyFont="1" applyAlignment="1">
      <alignment horizontal="left" vertical="center"/>
    </xf>
    <xf numFmtId="0" fontId="8" fillId="11" borderId="4" xfId="193" applyFont="1" applyFill="1" applyBorder="1" applyAlignment="1" applyProtection="1">
      <alignment vertical="center"/>
      <protection locked="0" hidden="1"/>
    </xf>
    <xf numFmtId="0" fontId="8" fillId="11" borderId="4" xfId="193" applyFont="1" applyFill="1" applyBorder="1" applyAlignment="1" applyProtection="1">
      <alignment horizontal="left" vertical="center"/>
      <protection locked="0" hidden="1"/>
    </xf>
    <xf numFmtId="0" fontId="4" fillId="11" borderId="9" xfId="179" applyFont="1" applyFill="1" applyBorder="1"/>
    <xf numFmtId="211" fontId="8" fillId="11" borderId="4" xfId="193" applyNumberFormat="1" applyFont="1" applyFill="1" applyBorder="1" applyAlignment="1" applyProtection="1">
      <alignment horizontal="left" vertical="center"/>
      <protection locked="0"/>
    </xf>
    <xf numFmtId="209" fontId="8" fillId="11" borderId="4" xfId="193" applyNumberFormat="1" applyFont="1" applyFill="1" applyBorder="1" applyAlignment="1" applyProtection="1">
      <alignment horizontal="left" vertical="center"/>
      <protection locked="0"/>
    </xf>
    <xf numFmtId="0" fontId="4" fillId="0" borderId="6" xfId="179" applyFont="1" applyBorder="1"/>
    <xf numFmtId="14" fontId="8" fillId="0" borderId="4" xfId="193" applyNumberFormat="1" applyFont="1" applyBorder="1" applyAlignment="1" applyProtection="1">
      <alignment horizontal="center" vertical="center"/>
      <protection locked="0" hidden="1"/>
    </xf>
    <xf numFmtId="14" fontId="4" fillId="0" borderId="6" xfId="179" applyNumberFormat="1" applyFont="1" applyBorder="1"/>
    <xf numFmtId="0" fontId="8" fillId="0" borderId="5" xfId="193" applyFont="1" applyBorder="1" applyAlignment="1" applyProtection="1">
      <alignment horizontal="center" vertical="center"/>
      <protection locked="0" hidden="1"/>
    </xf>
    <xf numFmtId="0" fontId="8" fillId="0" borderId="6" xfId="193" applyFont="1" applyBorder="1" applyAlignment="1" applyProtection="1">
      <alignment horizontal="center" vertical="center"/>
      <protection locked="0" hidden="1"/>
    </xf>
    <xf numFmtId="14" fontId="8" fillId="0" borderId="5" xfId="193" applyNumberFormat="1" applyFont="1" applyBorder="1" applyAlignment="1" applyProtection="1">
      <alignment horizontal="center" vertical="center"/>
      <protection locked="0" hidden="1"/>
    </xf>
    <xf numFmtId="14" fontId="8" fillId="0" borderId="6" xfId="193" applyNumberFormat="1" applyFont="1" applyBorder="1" applyAlignment="1" applyProtection="1">
      <alignment horizontal="center" vertical="center"/>
      <protection locked="0" hidden="1"/>
    </xf>
    <xf numFmtId="0" fontId="4" fillId="11" borderId="6" xfId="179" applyFont="1" applyFill="1" applyBorder="1"/>
    <xf numFmtId="0" fontId="8" fillId="0" borderId="0" xfId="193" applyFont="1" applyAlignment="1" applyProtection="1">
      <alignment horizontal="center" vertical="center"/>
      <protection locked="0" hidden="1"/>
    </xf>
    <xf numFmtId="14" fontId="8" fillId="0" borderId="0" xfId="193" applyNumberFormat="1" applyFont="1" applyAlignment="1" applyProtection="1">
      <alignment horizontal="center" vertical="center"/>
      <protection locked="0" hidden="1"/>
    </xf>
    <xf numFmtId="193" fontId="4" fillId="0" borderId="0" xfId="179" applyNumberFormat="1" applyFont="1"/>
    <xf numFmtId="14" fontId="8" fillId="0" borderId="0" xfId="193" applyNumberFormat="1" applyFont="1" applyAlignment="1" applyProtection="1">
      <alignment vertical="center"/>
      <protection locked="0" hidden="1"/>
    </xf>
    <xf numFmtId="0" fontId="2" fillId="0" borderId="4" xfId="161" applyFont="1" applyBorder="1" applyAlignment="1" quotePrefix="1">
      <alignment horizontal="center" vertical="center" wrapText="1"/>
    </xf>
  </cellXfs>
  <cellStyles count="2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常规 101" xfId="51"/>
    <cellStyle name="常规 114" xfId="52"/>
    <cellStyle name="常规 109" xfId="53"/>
    <cellStyle name="常规 102" xfId="54"/>
    <cellStyle name="百分比 2" xfId="55"/>
    <cellStyle name="常规 6" xfId="56"/>
    <cellStyle name="常规 195" xfId="57"/>
    <cellStyle name="常规 142" xfId="58"/>
    <cellStyle name="常规 137" xfId="59"/>
    <cellStyle name="常规 90" xfId="60"/>
    <cellStyle name="常规 85" xfId="61"/>
    <cellStyle name="常规 31" xfId="62"/>
    <cellStyle name="常规 26" xfId="63"/>
    <cellStyle name="常规 104" xfId="64"/>
    <cellStyle name="常规 214" xfId="65"/>
    <cellStyle name="常规 209" xfId="66"/>
    <cellStyle name="常规 164" xfId="67"/>
    <cellStyle name="常规 159" xfId="68"/>
    <cellStyle name="常规 213" xfId="69"/>
    <cellStyle name="常规 208" xfId="70"/>
    <cellStyle name="常规 163" xfId="71"/>
    <cellStyle name="常规 158" xfId="72"/>
    <cellStyle name="常规 112" xfId="73"/>
    <cellStyle name="常规 107" xfId="74"/>
    <cellStyle name="常规 113" xfId="75"/>
    <cellStyle name="常规 108" xfId="76"/>
    <cellStyle name="常规 101 2" xfId="77"/>
    <cellStyle name="常规 220" xfId="78"/>
    <cellStyle name="常规 215" xfId="79"/>
    <cellStyle name="常规 170" xfId="80"/>
    <cellStyle name="常规 165" xfId="81"/>
    <cellStyle name="常规 221" xfId="82"/>
    <cellStyle name="常规 216" xfId="83"/>
    <cellStyle name="常规 171" xfId="84"/>
    <cellStyle name="常规 166" xfId="85"/>
    <cellStyle name="百分比 15" xfId="86"/>
    <cellStyle name="常规 222" xfId="87"/>
    <cellStyle name="常规 217" xfId="88"/>
    <cellStyle name="常规 172" xfId="89"/>
    <cellStyle name="常规 167" xfId="90"/>
    <cellStyle name="常规 218" xfId="91"/>
    <cellStyle name="常规 173" xfId="92"/>
    <cellStyle name="常规 168" xfId="93"/>
    <cellStyle name="常规 10" xfId="94"/>
    <cellStyle name="常规 100" xfId="95"/>
    <cellStyle name="Normal" xfId="96"/>
    <cellStyle name="常规 103" xfId="97"/>
    <cellStyle name="常规 110" xfId="98"/>
    <cellStyle name="常规 105" xfId="99"/>
    <cellStyle name="常规 111" xfId="100"/>
    <cellStyle name="常规 106" xfId="101"/>
    <cellStyle name="常规 11" xfId="102"/>
    <cellStyle name="常规 120" xfId="103"/>
    <cellStyle name="常规 115" xfId="104"/>
    <cellStyle name="常规 121" xfId="105"/>
    <cellStyle name="常规 116" xfId="106"/>
    <cellStyle name="常规 122" xfId="107"/>
    <cellStyle name="常规 117" xfId="108"/>
    <cellStyle name="常规 123" xfId="109"/>
    <cellStyle name="常规 118" xfId="110"/>
    <cellStyle name="常规 124" xfId="111"/>
    <cellStyle name="常规 119" xfId="112"/>
    <cellStyle name="常规 12" xfId="113"/>
    <cellStyle name="常规 130" xfId="114"/>
    <cellStyle name="常规 125" xfId="115"/>
    <cellStyle name="常规 131" xfId="116"/>
    <cellStyle name="常规 126" xfId="117"/>
    <cellStyle name="常规 132" xfId="118"/>
    <cellStyle name="常规 127" xfId="119"/>
    <cellStyle name="常规 133" xfId="120"/>
    <cellStyle name="常规 128" xfId="121"/>
    <cellStyle name="常规 134" xfId="122"/>
    <cellStyle name="常规 129" xfId="123"/>
    <cellStyle name="常规 13" xfId="124"/>
    <cellStyle name="常规 140" xfId="125"/>
    <cellStyle name="常规 135" xfId="126"/>
    <cellStyle name="常规 141" xfId="127"/>
    <cellStyle name="常规 136" xfId="128"/>
    <cellStyle name="常规 143" xfId="129"/>
    <cellStyle name="常规 138" xfId="130"/>
    <cellStyle name="常规 144" xfId="131"/>
    <cellStyle name="常规 139" xfId="132"/>
    <cellStyle name="常规 14" xfId="133"/>
    <cellStyle name="常规 200" xfId="134"/>
    <cellStyle name="常规 150" xfId="135"/>
    <cellStyle name="常规 145" xfId="136"/>
    <cellStyle name="常规 201" xfId="137"/>
    <cellStyle name="常规 151" xfId="138"/>
    <cellStyle name="常规 146" xfId="139"/>
    <cellStyle name="常规 202" xfId="140"/>
    <cellStyle name="常规 152" xfId="141"/>
    <cellStyle name="常规 147" xfId="142"/>
    <cellStyle name="常规 203" xfId="143"/>
    <cellStyle name="常规 153" xfId="144"/>
    <cellStyle name="常规 148" xfId="145"/>
    <cellStyle name="常规 148 2" xfId="146"/>
    <cellStyle name="常规 204" xfId="147"/>
    <cellStyle name="常规 154" xfId="148"/>
    <cellStyle name="常规 149" xfId="149"/>
    <cellStyle name="常规 20" xfId="150"/>
    <cellStyle name="常规 15" xfId="151"/>
    <cellStyle name="常规 210" xfId="152"/>
    <cellStyle name="常规 205" xfId="153"/>
    <cellStyle name="常规 160" xfId="154"/>
    <cellStyle name="常规 155" xfId="155"/>
    <cellStyle name="常规 211" xfId="156"/>
    <cellStyle name="常规 206" xfId="157"/>
    <cellStyle name="常规 161" xfId="158"/>
    <cellStyle name="常规 156" xfId="159"/>
    <cellStyle name="常规 212" xfId="160"/>
    <cellStyle name="常规 207" xfId="161"/>
    <cellStyle name="常规 162" xfId="162"/>
    <cellStyle name="常规 157" xfId="163"/>
    <cellStyle name="常规 21" xfId="164"/>
    <cellStyle name="常规 16" xfId="165"/>
    <cellStyle name="常规 219" xfId="166"/>
    <cellStyle name="常规 174" xfId="167"/>
    <cellStyle name="常规 169" xfId="168"/>
    <cellStyle name="常规 22" xfId="169"/>
    <cellStyle name="常规 17" xfId="170"/>
    <cellStyle name="常规 180" xfId="171"/>
    <cellStyle name="常规 175" xfId="172"/>
    <cellStyle name="常规 181" xfId="173"/>
    <cellStyle name="常规 176" xfId="174"/>
    <cellStyle name="常规 182" xfId="175"/>
    <cellStyle name="常规 177" xfId="176"/>
    <cellStyle name="常规 183" xfId="177"/>
    <cellStyle name="常规 178" xfId="178"/>
    <cellStyle name="常规 184" xfId="179"/>
    <cellStyle name="常规 179" xfId="180"/>
    <cellStyle name="常规 23" xfId="181"/>
    <cellStyle name="常规 18" xfId="182"/>
    <cellStyle name="常规 190" xfId="183"/>
    <cellStyle name="常规 185" xfId="184"/>
    <cellStyle name="常规 191" xfId="185"/>
    <cellStyle name="常规 186" xfId="186"/>
    <cellStyle name="常规 192" xfId="187"/>
    <cellStyle name="常规 187" xfId="188"/>
    <cellStyle name="常规 193" xfId="189"/>
    <cellStyle name="常规 188" xfId="190"/>
    <cellStyle name="常规 194" xfId="191"/>
    <cellStyle name="常规 189" xfId="192"/>
    <cellStyle name="常规 24" xfId="193"/>
    <cellStyle name="常规 19" xfId="194"/>
    <cellStyle name="常规 196" xfId="195"/>
    <cellStyle name="常规 197" xfId="196"/>
    <cellStyle name="常规 198" xfId="197"/>
    <cellStyle name="常规 199" xfId="198"/>
    <cellStyle name="常规 2" xfId="199"/>
    <cellStyle name="常规 2 3 2 2" xfId="200"/>
    <cellStyle name="常规 30" xfId="201"/>
    <cellStyle name="常规 25" xfId="202"/>
    <cellStyle name="常规 32" xfId="203"/>
    <cellStyle name="常规 27" xfId="204"/>
    <cellStyle name="常规 33" xfId="205"/>
    <cellStyle name="常规 28" xfId="206"/>
    <cellStyle name="常规 34" xfId="207"/>
    <cellStyle name="常规 29" xfId="208"/>
    <cellStyle name="常规 294" xfId="209"/>
    <cellStyle name="常规 3" xfId="210"/>
    <cellStyle name="常规 40" xfId="211"/>
    <cellStyle name="常规 35" xfId="212"/>
    <cellStyle name="常规 41" xfId="213"/>
    <cellStyle name="常规 36" xfId="214"/>
    <cellStyle name="常规 42" xfId="215"/>
    <cellStyle name="常规 37" xfId="216"/>
    <cellStyle name="常规 43" xfId="217"/>
    <cellStyle name="常规 38" xfId="218"/>
    <cellStyle name="常规 4" xfId="219"/>
    <cellStyle name="常规 50" xfId="220"/>
    <cellStyle name="常规 45" xfId="221"/>
    <cellStyle name="常规 51" xfId="222"/>
    <cellStyle name="常规 46" xfId="223"/>
    <cellStyle name="常规 52" xfId="224"/>
    <cellStyle name="常规 47" xfId="225"/>
    <cellStyle name="常规 53" xfId="226"/>
    <cellStyle name="常规 48" xfId="227"/>
    <cellStyle name="常规 54" xfId="228"/>
    <cellStyle name="常规 49" xfId="229"/>
    <cellStyle name="常规 5" xfId="230"/>
    <cellStyle name="常规 60" xfId="231"/>
    <cellStyle name="常规 55" xfId="232"/>
    <cellStyle name="常规 61" xfId="233"/>
    <cellStyle name="常规 56" xfId="234"/>
    <cellStyle name="常规 62" xfId="235"/>
    <cellStyle name="常规 57" xfId="236"/>
    <cellStyle name="常规 63" xfId="237"/>
    <cellStyle name="常规 58" xfId="238"/>
    <cellStyle name="常规 64" xfId="239"/>
    <cellStyle name="常规 59" xfId="240"/>
    <cellStyle name="常规 70" xfId="241"/>
    <cellStyle name="常规 65" xfId="242"/>
    <cellStyle name="常规 71" xfId="243"/>
    <cellStyle name="常规 66" xfId="244"/>
    <cellStyle name="常规 72" xfId="245"/>
    <cellStyle name="常规 67" xfId="246"/>
    <cellStyle name="常规 73" xfId="247"/>
    <cellStyle name="常规 68" xfId="248"/>
    <cellStyle name="常规 74" xfId="249"/>
    <cellStyle name="常规 69" xfId="250"/>
    <cellStyle name="常规 7" xfId="251"/>
    <cellStyle name="常规 80" xfId="252"/>
    <cellStyle name="常规 75" xfId="253"/>
    <cellStyle name="常规 81" xfId="254"/>
    <cellStyle name="常规 76" xfId="255"/>
    <cellStyle name="常规 82" xfId="256"/>
    <cellStyle name="常规 77" xfId="257"/>
    <cellStyle name="常规 83" xfId="258"/>
    <cellStyle name="常规 78" xfId="259"/>
    <cellStyle name="常规 84" xfId="260"/>
    <cellStyle name="常规 79" xfId="261"/>
    <cellStyle name="常规 8" xfId="262"/>
    <cellStyle name="常规 91" xfId="263"/>
    <cellStyle name="常规 86" xfId="264"/>
    <cellStyle name="常规 92" xfId="265"/>
    <cellStyle name="常规 87" xfId="266"/>
    <cellStyle name="常规 93" xfId="267"/>
    <cellStyle name="常规 88" xfId="268"/>
    <cellStyle name="常规_表5-2-1" xfId="269"/>
    <cellStyle name="常规 94" xfId="270"/>
    <cellStyle name="常规 89" xfId="271"/>
    <cellStyle name="常规 9" xfId="272"/>
    <cellStyle name="常规 95" xfId="273"/>
    <cellStyle name="常规 96" xfId="274"/>
    <cellStyle name="常规 97" xfId="275"/>
    <cellStyle name="常规 98" xfId="276"/>
    <cellStyle name="常规 99" xfId="277"/>
    <cellStyle name="千位分隔 2" xfId="278"/>
  </cellStyles>
  <tableStyles count="0" defaultTableStyle="TableStyleMedium2" defaultPivotStyle="PivotStyleLight16"/>
  <colors>
    <mruColors>
      <color rgb="00FF0066"/>
      <color rgb="00CCFFCC"/>
      <color rgb="00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9" Type="http://schemas.openxmlformats.org/officeDocument/2006/relationships/styles" Target="styles.xml"/><Relationship Id="rId108" Type="http://schemas.openxmlformats.org/officeDocument/2006/relationships/sharedStrings" Target="sharedStrings.xml"/><Relationship Id="rId107" Type="http://schemas.openxmlformats.org/officeDocument/2006/relationships/theme" Target="theme/theme1.xml"/><Relationship Id="rId106" Type="http://schemas.openxmlformats.org/officeDocument/2006/relationships/customXml" Target="../customXml/item1.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9</xdr:col>
      <xdr:colOff>0</xdr:colOff>
      <xdr:row>39</xdr:row>
      <xdr:rowOff>83820</xdr:rowOff>
    </xdr:to>
    <xdr:sp>
      <xdr:nvSpPr>
        <xdr:cNvPr id="1027" name="202" hidden="1"/>
        <xdr:cNvSpPr>
          <a:spLocks noSelect="1" noChangeArrowheads="1"/>
        </xdr:cNvSpPr>
      </xdr:nvSpPr>
      <xdr:spPr>
        <a:xfrm>
          <a:off x="0" y="0"/>
          <a:ext cx="6341110" cy="7459980"/>
        </a:xfrm>
        <a:prstGeom prst="rect">
          <a:avLst/>
        </a:prstGeom>
        <a:solidFill>
          <a:srgbClr val="FFFFFF"/>
        </a:solidFill>
        <a:ln w="9525">
          <a:solidFill>
            <a:srgbClr val="000000"/>
          </a:solidFill>
          <a:miter lim="800000"/>
        </a:ln>
      </xdr:spPr>
    </xdr:sp>
    <xdr:clientData/>
  </xdr:twoCellAnchor>
  <xdr:twoCellAnchor>
    <xdr:from>
      <xdr:col>0</xdr:col>
      <xdr:colOff>0</xdr:colOff>
      <xdr:row>0</xdr:row>
      <xdr:rowOff>0</xdr:rowOff>
    </xdr:from>
    <xdr:to>
      <xdr:col>9</xdr:col>
      <xdr:colOff>0</xdr:colOff>
      <xdr:row>39</xdr:row>
      <xdr:rowOff>83820</xdr:rowOff>
    </xdr:to>
    <xdr:sp>
      <xdr:nvSpPr>
        <xdr:cNvPr id="2" name="202" hidden="1"/>
        <xdr:cNvSpPr>
          <a:spLocks noSelect="1" noChangeArrowheads="1"/>
        </xdr:cNvSpPr>
      </xdr:nvSpPr>
      <xdr:spPr>
        <a:xfrm>
          <a:off x="0" y="0"/>
          <a:ext cx="6341110" cy="7459980"/>
        </a:xfrm>
        <a:prstGeom prst="rect">
          <a:avLst/>
        </a:prstGeom>
        <a:solidFill>
          <a:srgbClr val="FFFFFF"/>
        </a:solidFill>
        <a:ln w="9525">
          <a:solidFill>
            <a:srgbClr val="000000"/>
          </a:solidFill>
          <a:miter lim="800000"/>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38</xdr:col>
      <xdr:colOff>563880</xdr:colOff>
      <xdr:row>34</xdr:row>
      <xdr:rowOff>160020</xdr:rowOff>
    </xdr:to>
    <xdr:sp>
      <xdr:nvSpPr>
        <xdr:cNvPr id="2050" name="202" hidden="1"/>
        <xdr:cNvSpPr>
          <a:spLocks noSelect="1" noChangeArrowheads="1"/>
        </xdr:cNvSpPr>
      </xdr:nvSpPr>
      <xdr:spPr>
        <a:xfrm>
          <a:off x="0" y="0"/>
          <a:ext cx="7614920" cy="7186295"/>
        </a:xfrm>
        <a:prstGeom prst="rect">
          <a:avLst/>
        </a:prstGeom>
        <a:solidFill>
          <a:srgbClr val="FFFFFF"/>
        </a:solidFill>
        <a:ln w="9525">
          <a:solidFill>
            <a:srgbClr val="000000"/>
          </a:solidFill>
          <a:miter lim="800000"/>
        </a:ln>
      </xdr:spPr>
    </xdr:sp>
    <xdr:clientData/>
  </xdr:twoCellAnchor>
  <xdr:twoCellAnchor>
    <xdr:from>
      <xdr:col>0</xdr:col>
      <xdr:colOff>0</xdr:colOff>
      <xdr:row>0</xdr:row>
      <xdr:rowOff>0</xdr:rowOff>
    </xdr:from>
    <xdr:to>
      <xdr:col>38</xdr:col>
      <xdr:colOff>563880</xdr:colOff>
      <xdr:row>34</xdr:row>
      <xdr:rowOff>160020</xdr:rowOff>
    </xdr:to>
    <xdr:sp>
      <xdr:nvSpPr>
        <xdr:cNvPr id="2" name="202" hidden="1"/>
        <xdr:cNvSpPr>
          <a:spLocks noSelect="1" noChangeArrowheads="1"/>
        </xdr:cNvSpPr>
      </xdr:nvSpPr>
      <xdr:spPr>
        <a:xfrm>
          <a:off x="0" y="0"/>
          <a:ext cx="7614920" cy="7186295"/>
        </a:xfrm>
        <a:prstGeom prst="rect">
          <a:avLst/>
        </a:prstGeom>
        <a:solidFill>
          <a:srgbClr val="FFFFFF"/>
        </a:solidFill>
        <a:ln w="9525">
          <a:solidFill>
            <a:srgbClr val="000000"/>
          </a:solidFill>
          <a:miter lim="800000"/>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7</xdr:col>
      <xdr:colOff>0</xdr:colOff>
      <xdr:row>40</xdr:row>
      <xdr:rowOff>99060</xdr:rowOff>
    </xdr:to>
    <xdr:sp>
      <xdr:nvSpPr>
        <xdr:cNvPr id="3074" name="202" hidden="1"/>
        <xdr:cNvSpPr>
          <a:spLocks noSelect="1" noChangeArrowheads="1"/>
        </xdr:cNvSpPr>
      </xdr:nvSpPr>
      <xdr:spPr>
        <a:xfrm>
          <a:off x="0" y="0"/>
          <a:ext cx="3640455" cy="8261985"/>
        </a:xfrm>
        <a:prstGeom prst="rect">
          <a:avLst/>
        </a:prstGeom>
        <a:solidFill>
          <a:srgbClr val="FFFFFF"/>
        </a:solidFill>
        <a:ln w="9525">
          <a:solidFill>
            <a:srgbClr val="000000"/>
          </a:solidFill>
          <a:miter lim="800000"/>
        </a:ln>
      </xdr:spPr>
    </xdr:sp>
    <xdr:clientData/>
  </xdr:twoCellAnchor>
  <xdr:twoCellAnchor>
    <xdr:from>
      <xdr:col>0</xdr:col>
      <xdr:colOff>0</xdr:colOff>
      <xdr:row>0</xdr:row>
      <xdr:rowOff>0</xdr:rowOff>
    </xdr:from>
    <xdr:to>
      <xdr:col>7</xdr:col>
      <xdr:colOff>0</xdr:colOff>
      <xdr:row>40</xdr:row>
      <xdr:rowOff>99060</xdr:rowOff>
    </xdr:to>
    <xdr:sp>
      <xdr:nvSpPr>
        <xdr:cNvPr id="2" name="202" hidden="1"/>
        <xdr:cNvSpPr>
          <a:spLocks noSelect="1" noChangeArrowheads="1"/>
        </xdr:cNvSpPr>
      </xdr:nvSpPr>
      <xdr:spPr>
        <a:xfrm>
          <a:off x="0" y="0"/>
          <a:ext cx="3640455" cy="8261985"/>
        </a:xfrm>
        <a:prstGeom prst="rect">
          <a:avLst/>
        </a:prstGeom>
        <a:solidFill>
          <a:srgbClr val="FFFFFF"/>
        </a:solidFill>
        <a:ln w="9525">
          <a:solidFill>
            <a:srgbClr val="000000"/>
          </a:solid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solidFill>
          <a:schemeClr val="phClr"/>
        </a:soli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omments" Target="../comments2.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X324"/>
  <sheetViews>
    <sheetView showGridLines="0" zoomScale="96" zoomScaleNormal="96" topLeftCell="A46" workbookViewId="0">
      <selection activeCell="M61" sqref="M61:N61"/>
    </sheetView>
  </sheetViews>
  <sheetFormatPr defaultColWidth="9" defaultRowHeight="14.25"/>
  <cols>
    <col min="1" max="1" width="2.69166666666667" style="743" customWidth="1"/>
    <col min="2" max="2" width="2.5" style="743" customWidth="1"/>
    <col min="3" max="3" width="4.69166666666667" style="743" customWidth="1"/>
    <col min="4" max="4" width="2.69166666666667" style="743" customWidth="1"/>
    <col min="5" max="5" width="20.1916666666667" style="743" customWidth="1"/>
    <col min="6" max="10" width="2.69166666666667" style="743" customWidth="1"/>
    <col min="11" max="11" width="13.6916666666667" style="743" customWidth="1"/>
    <col min="12" max="12" width="2.69166666666667" style="743" customWidth="1"/>
    <col min="13" max="13" width="7" style="743" customWidth="1"/>
    <col min="14" max="15" width="7.69166666666667" style="743" customWidth="1"/>
    <col min="16" max="16" width="10.6916666666667" style="743" customWidth="1"/>
    <col min="17" max="17" width="10.6916666666667" style="743" customWidth="1" outlineLevel="1"/>
    <col min="18" max="18" width="8.5" style="743" customWidth="1" outlineLevel="1"/>
    <col min="19" max="24" width="9" style="743" customWidth="1"/>
    <col min="25" max="136" width="9" style="744" customWidth="1"/>
    <col min="137" max="16384" width="9" style="744"/>
  </cols>
  <sheetData>
    <row r="1" spans="1:3">
      <c r="A1" s="6" t="s">
        <v>0</v>
      </c>
      <c r="B1" s="745"/>
      <c r="C1" s="745"/>
    </row>
    <row r="4" spans="1:18">
      <c r="A4" s="746"/>
      <c r="B4" s="747"/>
      <c r="C4" s="747"/>
      <c r="D4" s="747"/>
      <c r="E4" s="747"/>
      <c r="F4" s="747"/>
      <c r="G4" s="747"/>
      <c r="H4" s="747"/>
      <c r="I4" s="747"/>
      <c r="J4" s="747"/>
      <c r="K4" s="747"/>
      <c r="L4" s="747"/>
      <c r="M4" s="747"/>
      <c r="N4" s="747"/>
      <c r="O4" s="747"/>
      <c r="P4" s="747"/>
      <c r="Q4" s="747"/>
      <c r="R4" s="747"/>
    </row>
    <row r="5" spans="1:1">
      <c r="A5" s="748" t="s">
        <v>1</v>
      </c>
    </row>
    <row r="6" spans="1:18">
      <c r="A6" s="749"/>
      <c r="B6" s="743" t="s">
        <v>2</v>
      </c>
      <c r="K6" s="753" t="s">
        <v>3</v>
      </c>
      <c r="M6" s="754" t="str">
        <f>申报表封面!B4</f>
        <v>贵州林东煤业发展有限责任公司</v>
      </c>
      <c r="N6" s="755"/>
      <c r="O6" s="755"/>
      <c r="P6" s="755"/>
      <c r="Q6" s="755"/>
      <c r="R6" s="765"/>
    </row>
    <row r="7" spans="1:18">
      <c r="A7" s="749"/>
      <c r="B7" s="743" t="s">
        <v>4</v>
      </c>
      <c r="M7" s="756">
        <f>申报表封面!B6</f>
        <v>45473</v>
      </c>
      <c r="N7" s="755"/>
      <c r="O7" s="755"/>
      <c r="P7" s="755"/>
      <c r="Q7" s="755"/>
      <c r="R7" s="765"/>
    </row>
    <row r="8" spans="1:18">
      <c r="A8" s="749"/>
      <c r="B8" s="743" t="s">
        <v>5</v>
      </c>
      <c r="M8" s="757" t="s">
        <v>6</v>
      </c>
      <c r="N8" s="755"/>
      <c r="O8" s="755"/>
      <c r="P8" s="755"/>
      <c r="Q8" s="755"/>
      <c r="R8" s="765"/>
    </row>
    <row r="9" spans="1:18">
      <c r="A9" s="749"/>
      <c r="B9" s="743" t="s">
        <v>7</v>
      </c>
      <c r="M9" s="757" t="str">
        <f>申报表封面!B2</f>
        <v>贵州林东煤业发展有限责任公司拟资产处置黄家庄煤矿回撤设备物资残余价值项目</v>
      </c>
      <c r="N9" s="755"/>
      <c r="O9" s="755"/>
      <c r="P9" s="755"/>
      <c r="Q9" s="755"/>
      <c r="R9" s="765"/>
    </row>
    <row r="10" spans="1:2">
      <c r="A10" s="749"/>
      <c r="B10" s="743" t="s">
        <v>8</v>
      </c>
    </row>
    <row r="11" spans="1:18">
      <c r="A11" s="749"/>
      <c r="C11" s="743" t="s">
        <v>9</v>
      </c>
      <c r="D11" s="743" t="s">
        <v>10</v>
      </c>
      <c r="M11" s="751" t="s">
        <v>11</v>
      </c>
      <c r="N11" s="758"/>
      <c r="O11" s="751" t="s">
        <v>12</v>
      </c>
      <c r="P11" s="758"/>
      <c r="Q11" s="751" t="s">
        <v>13</v>
      </c>
      <c r="R11" s="758"/>
    </row>
    <row r="12" spans="1:18">
      <c r="A12" s="749"/>
      <c r="B12" s="750"/>
      <c r="C12" s="751" t="s">
        <v>14</v>
      </c>
      <c r="D12" s="752" t="s">
        <v>15</v>
      </c>
      <c r="M12" s="751" t="str">
        <f>申报表封面!B5</f>
        <v>胡晓东</v>
      </c>
      <c r="N12" s="758"/>
      <c r="O12" s="759">
        <v>45484</v>
      </c>
      <c r="P12" s="760"/>
      <c r="Q12" s="751" t="s">
        <v>16</v>
      </c>
      <c r="R12" s="758"/>
    </row>
    <row r="13" spans="1:18">
      <c r="A13" s="749"/>
      <c r="B13" s="750"/>
      <c r="C13" s="751" t="s">
        <v>14</v>
      </c>
      <c r="D13" s="752" t="s">
        <v>17</v>
      </c>
      <c r="M13" s="761"/>
      <c r="N13" s="762"/>
      <c r="O13" s="763"/>
      <c r="P13" s="764"/>
      <c r="Q13" s="761"/>
      <c r="R13" s="762"/>
    </row>
    <row r="14" spans="1:18">
      <c r="A14" s="749"/>
      <c r="B14" s="750"/>
      <c r="C14" s="751" t="s">
        <v>14</v>
      </c>
      <c r="D14" s="752" t="s">
        <v>18</v>
      </c>
      <c r="M14" s="761"/>
      <c r="N14" s="762"/>
      <c r="O14" s="763"/>
      <c r="P14" s="764"/>
      <c r="Q14" s="761"/>
      <c r="R14" s="762"/>
    </row>
    <row r="15" spans="1:18">
      <c r="A15" s="749"/>
      <c r="B15" s="750"/>
      <c r="C15" s="751" t="s">
        <v>14</v>
      </c>
      <c r="D15" s="752" t="s">
        <v>19</v>
      </c>
      <c r="M15" s="761"/>
      <c r="N15" s="762"/>
      <c r="O15" s="763"/>
      <c r="P15" s="764"/>
      <c r="Q15" s="761"/>
      <c r="R15" s="762"/>
    </row>
    <row r="16" spans="1:18">
      <c r="A16" s="749"/>
      <c r="B16" s="750"/>
      <c r="C16" s="751" t="s">
        <v>14</v>
      </c>
      <c r="D16" s="752" t="s">
        <v>20</v>
      </c>
      <c r="M16" s="761"/>
      <c r="N16" s="762"/>
      <c r="O16" s="763"/>
      <c r="P16" s="764"/>
      <c r="Q16" s="761"/>
      <c r="R16" s="762"/>
    </row>
    <row r="17" spans="1:18">
      <c r="A17" s="749"/>
      <c r="B17" s="750"/>
      <c r="C17" s="751" t="s">
        <v>14</v>
      </c>
      <c r="D17" s="752" t="s">
        <v>21</v>
      </c>
      <c r="M17" s="761"/>
      <c r="N17" s="762"/>
      <c r="O17" s="763"/>
      <c r="P17" s="764"/>
      <c r="Q17" s="761"/>
      <c r="R17" s="762"/>
    </row>
    <row r="18" spans="1:18">
      <c r="A18" s="749"/>
      <c r="B18" s="750"/>
      <c r="C18" s="751" t="s">
        <v>14</v>
      </c>
      <c r="D18" s="752" t="s">
        <v>22</v>
      </c>
      <c r="M18" s="761"/>
      <c r="N18" s="762"/>
      <c r="O18" s="763"/>
      <c r="P18" s="764"/>
      <c r="Q18" s="761"/>
      <c r="R18" s="762"/>
    </row>
    <row r="19" spans="1:18">
      <c r="A19" s="749"/>
      <c r="B19" s="750"/>
      <c r="C19" s="751" t="s">
        <v>14</v>
      </c>
      <c r="D19" s="752" t="s">
        <v>23</v>
      </c>
      <c r="M19" s="761"/>
      <c r="N19" s="762"/>
      <c r="O19" s="763"/>
      <c r="P19" s="764"/>
      <c r="Q19" s="761"/>
      <c r="R19" s="762"/>
    </row>
    <row r="20" spans="1:18">
      <c r="A20" s="749"/>
      <c r="B20" s="750"/>
      <c r="C20" s="751" t="s">
        <v>14</v>
      </c>
      <c r="D20" s="752" t="s">
        <v>24</v>
      </c>
      <c r="M20" s="761"/>
      <c r="N20" s="762"/>
      <c r="O20" s="763"/>
      <c r="P20" s="764"/>
      <c r="Q20" s="761"/>
      <c r="R20" s="762"/>
    </row>
    <row r="21" spans="1:18">
      <c r="A21" s="749"/>
      <c r="B21" s="750"/>
      <c r="C21" s="751" t="s">
        <v>14</v>
      </c>
      <c r="D21" s="752" t="s">
        <v>25</v>
      </c>
      <c r="M21" s="761"/>
      <c r="N21" s="762"/>
      <c r="O21" s="763"/>
      <c r="P21" s="764"/>
      <c r="Q21" s="761"/>
      <c r="R21" s="762"/>
    </row>
    <row r="22" spans="1:18">
      <c r="A22" s="749"/>
      <c r="B22" s="750"/>
      <c r="C22" s="751" t="s">
        <v>14</v>
      </c>
      <c r="D22" s="752" t="s">
        <v>26</v>
      </c>
      <c r="M22" s="761"/>
      <c r="N22" s="762"/>
      <c r="O22" s="763"/>
      <c r="P22" s="764"/>
      <c r="Q22" s="761"/>
      <c r="R22" s="762"/>
    </row>
    <row r="23" spans="1:18">
      <c r="A23" s="749"/>
      <c r="B23" s="750"/>
      <c r="C23" s="751" t="s">
        <v>14</v>
      </c>
      <c r="D23" s="752" t="s">
        <v>27</v>
      </c>
      <c r="M23" s="761"/>
      <c r="N23" s="762"/>
      <c r="O23" s="763"/>
      <c r="P23" s="764"/>
      <c r="Q23" s="761"/>
      <c r="R23" s="762"/>
    </row>
    <row r="24" spans="1:18">
      <c r="A24" s="749"/>
      <c r="B24" s="750"/>
      <c r="C24" s="751" t="s">
        <v>14</v>
      </c>
      <c r="D24" s="752" t="s">
        <v>28</v>
      </c>
      <c r="M24" s="761"/>
      <c r="N24" s="762"/>
      <c r="O24" s="763"/>
      <c r="P24" s="764"/>
      <c r="Q24" s="761"/>
      <c r="R24" s="762"/>
    </row>
    <row r="25" spans="1:18">
      <c r="A25" s="749"/>
      <c r="B25" s="750"/>
      <c r="C25" s="751" t="s">
        <v>14</v>
      </c>
      <c r="D25" s="752" t="s">
        <v>29</v>
      </c>
      <c r="M25" s="761"/>
      <c r="N25" s="762"/>
      <c r="O25" s="763"/>
      <c r="P25" s="764"/>
      <c r="Q25" s="761"/>
      <c r="R25" s="762"/>
    </row>
    <row r="26" spans="1:18">
      <c r="A26" s="749"/>
      <c r="B26" s="750"/>
      <c r="C26" s="751" t="s">
        <v>14</v>
      </c>
      <c r="D26" s="743" t="s">
        <v>30</v>
      </c>
      <c r="M26" s="761"/>
      <c r="N26" s="762"/>
      <c r="O26" s="763"/>
      <c r="P26" s="764"/>
      <c r="Q26" s="761"/>
      <c r="R26" s="762"/>
    </row>
    <row r="27" spans="1:18">
      <c r="A27" s="749"/>
      <c r="B27" s="750"/>
      <c r="C27" s="751" t="s">
        <v>14</v>
      </c>
      <c r="D27" s="752" t="s">
        <v>31</v>
      </c>
      <c r="M27" s="761"/>
      <c r="N27" s="762"/>
      <c r="O27" s="763"/>
      <c r="P27" s="764"/>
      <c r="Q27" s="761"/>
      <c r="R27" s="762"/>
    </row>
    <row r="28" spans="1:18">
      <c r="A28" s="749"/>
      <c r="B28" s="750"/>
      <c r="C28" s="751" t="s">
        <v>14</v>
      </c>
      <c r="D28" s="752" t="s">
        <v>32</v>
      </c>
      <c r="M28" s="761"/>
      <c r="N28" s="762"/>
      <c r="O28" s="763"/>
      <c r="P28" s="764"/>
      <c r="Q28" s="761"/>
      <c r="R28" s="762"/>
    </row>
    <row r="29" spans="1:18">
      <c r="A29" s="749"/>
      <c r="B29" s="750"/>
      <c r="C29" s="751" t="s">
        <v>14</v>
      </c>
      <c r="D29" s="752" t="s">
        <v>33</v>
      </c>
      <c r="M29" s="761"/>
      <c r="N29" s="762"/>
      <c r="O29" s="763"/>
      <c r="P29" s="764"/>
      <c r="Q29" s="761"/>
      <c r="R29" s="762"/>
    </row>
    <row r="30" spans="1:18">
      <c r="A30" s="749"/>
      <c r="B30" s="750"/>
      <c r="C30" s="751" t="s">
        <v>14</v>
      </c>
      <c r="D30" s="752" t="s">
        <v>34</v>
      </c>
      <c r="M30" s="761"/>
      <c r="N30" s="762"/>
      <c r="O30" s="763"/>
      <c r="P30" s="764"/>
      <c r="Q30" s="761"/>
      <c r="R30" s="762"/>
    </row>
    <row r="31" spans="1:18">
      <c r="A31" s="749"/>
      <c r="B31" s="750"/>
      <c r="C31" s="751" t="s">
        <v>14</v>
      </c>
      <c r="D31" s="752" t="s">
        <v>35</v>
      </c>
      <c r="M31" s="761"/>
      <c r="N31" s="762"/>
      <c r="O31" s="763"/>
      <c r="P31" s="764"/>
      <c r="Q31" s="761"/>
      <c r="R31" s="762"/>
    </row>
    <row r="32" spans="1:18">
      <c r="A32" s="749"/>
      <c r="B32" s="750"/>
      <c r="C32" s="751" t="s">
        <v>14</v>
      </c>
      <c r="D32" s="752" t="s">
        <v>36</v>
      </c>
      <c r="M32" s="761"/>
      <c r="N32" s="762"/>
      <c r="O32" s="763"/>
      <c r="P32" s="764"/>
      <c r="Q32" s="761"/>
      <c r="R32" s="762"/>
    </row>
    <row r="33" spans="1:18">
      <c r="A33" s="749"/>
      <c r="B33" s="750"/>
      <c r="C33" s="751" t="s">
        <v>14</v>
      </c>
      <c r="D33" s="752" t="s">
        <v>37</v>
      </c>
      <c r="M33" s="761"/>
      <c r="N33" s="762"/>
      <c r="O33" s="763"/>
      <c r="P33" s="764"/>
      <c r="Q33" s="761"/>
      <c r="R33" s="762"/>
    </row>
    <row r="34" spans="1:18">
      <c r="A34" s="749"/>
      <c r="B34" s="750"/>
      <c r="C34" s="751" t="s">
        <v>14</v>
      </c>
      <c r="D34" s="752" t="s">
        <v>38</v>
      </c>
      <c r="M34" s="761"/>
      <c r="N34" s="762"/>
      <c r="O34" s="763"/>
      <c r="P34" s="764"/>
      <c r="Q34" s="761"/>
      <c r="R34" s="762"/>
    </row>
    <row r="35" spans="1:18">
      <c r="A35" s="749"/>
      <c r="B35" s="750"/>
      <c r="C35" s="751" t="s">
        <v>14</v>
      </c>
      <c r="D35" s="752" t="s">
        <v>39</v>
      </c>
      <c r="M35" s="761"/>
      <c r="N35" s="762"/>
      <c r="O35" s="763"/>
      <c r="P35" s="764"/>
      <c r="Q35" s="761"/>
      <c r="R35" s="762"/>
    </row>
    <row r="36" spans="1:18">
      <c r="A36" s="749"/>
      <c r="B36" s="750"/>
      <c r="C36" s="751" t="s">
        <v>14</v>
      </c>
      <c r="D36" s="752" t="s">
        <v>40</v>
      </c>
      <c r="M36" s="761"/>
      <c r="N36" s="762"/>
      <c r="O36" s="763"/>
      <c r="P36" s="764"/>
      <c r="Q36" s="761"/>
      <c r="R36" s="762"/>
    </row>
    <row r="37" spans="1:18">
      <c r="A37" s="749"/>
      <c r="B37" s="750"/>
      <c r="C37" s="751" t="s">
        <v>14</v>
      </c>
      <c r="D37" s="752" t="s">
        <v>41</v>
      </c>
      <c r="M37" s="761"/>
      <c r="N37" s="762"/>
      <c r="O37" s="763"/>
      <c r="P37" s="764"/>
      <c r="Q37" s="761"/>
      <c r="R37" s="762"/>
    </row>
    <row r="38" spans="1:18">
      <c r="A38" s="749"/>
      <c r="B38" s="750"/>
      <c r="C38" s="751" t="s">
        <v>14</v>
      </c>
      <c r="D38" s="752" t="s">
        <v>42</v>
      </c>
      <c r="M38" s="761"/>
      <c r="N38" s="762"/>
      <c r="O38" s="763"/>
      <c r="P38" s="764"/>
      <c r="Q38" s="761"/>
      <c r="R38" s="762"/>
    </row>
    <row r="39" spans="1:18">
      <c r="A39" s="749"/>
      <c r="B39" s="750"/>
      <c r="C39" s="751" t="s">
        <v>14</v>
      </c>
      <c r="D39" s="752" t="s">
        <v>43</v>
      </c>
      <c r="M39" s="761"/>
      <c r="N39" s="762"/>
      <c r="O39" s="763"/>
      <c r="P39" s="764"/>
      <c r="Q39" s="761"/>
      <c r="R39" s="762"/>
    </row>
    <row r="40" spans="1:18">
      <c r="A40" s="749"/>
      <c r="B40" s="750"/>
      <c r="C40" s="751" t="s">
        <v>14</v>
      </c>
      <c r="D40" s="752" t="s">
        <v>44</v>
      </c>
      <c r="M40" s="761"/>
      <c r="N40" s="762"/>
      <c r="O40" s="763"/>
      <c r="P40" s="764"/>
      <c r="Q40" s="761"/>
      <c r="R40" s="762"/>
    </row>
    <row r="41" spans="1:18">
      <c r="A41" s="749"/>
      <c r="B41" s="750"/>
      <c r="C41" s="751" t="s">
        <v>14</v>
      </c>
      <c r="D41" s="743" t="s">
        <v>45</v>
      </c>
      <c r="M41" s="761"/>
      <c r="N41" s="762"/>
      <c r="O41" s="763"/>
      <c r="P41" s="764"/>
      <c r="Q41" s="761"/>
      <c r="R41" s="762"/>
    </row>
    <row r="42" spans="1:18">
      <c r="A42" s="749"/>
      <c r="B42" s="750"/>
      <c r="C42" s="751" t="s">
        <v>14</v>
      </c>
      <c r="D42" s="743" t="s">
        <v>46</v>
      </c>
      <c r="M42" s="761"/>
      <c r="N42" s="762"/>
      <c r="O42" s="763"/>
      <c r="P42" s="764"/>
      <c r="Q42" s="761"/>
      <c r="R42" s="762"/>
    </row>
    <row r="43" spans="1:18">
      <c r="A43" s="749"/>
      <c r="B43" s="750"/>
      <c r="C43" s="751" t="s">
        <v>14</v>
      </c>
      <c r="D43" s="752" t="s">
        <v>47</v>
      </c>
      <c r="M43" s="761"/>
      <c r="N43" s="762"/>
      <c r="O43" s="763"/>
      <c r="P43" s="764"/>
      <c r="Q43" s="761"/>
      <c r="R43" s="762"/>
    </row>
    <row r="44" spans="1:18">
      <c r="A44" s="749"/>
      <c r="B44" s="750"/>
      <c r="C44" s="751" t="s">
        <v>14</v>
      </c>
      <c r="D44" s="752" t="s">
        <v>48</v>
      </c>
      <c r="M44" s="761"/>
      <c r="N44" s="762"/>
      <c r="O44" s="763"/>
      <c r="P44" s="764"/>
      <c r="Q44" s="761"/>
      <c r="R44" s="762"/>
    </row>
    <row r="45" spans="1:18">
      <c r="A45" s="749"/>
      <c r="B45" s="750"/>
      <c r="C45" s="751" t="s">
        <v>14</v>
      </c>
      <c r="D45" s="752" t="s">
        <v>49</v>
      </c>
      <c r="M45" s="761"/>
      <c r="N45" s="762"/>
      <c r="O45" s="763"/>
      <c r="P45" s="764"/>
      <c r="Q45" s="761"/>
      <c r="R45" s="762"/>
    </row>
    <row r="46" spans="1:18">
      <c r="A46" s="749"/>
      <c r="B46" s="750"/>
      <c r="C46" s="751" t="s">
        <v>14</v>
      </c>
      <c r="D46" s="752" t="s">
        <v>50</v>
      </c>
      <c r="M46" s="761"/>
      <c r="N46" s="762"/>
      <c r="O46" s="763"/>
      <c r="P46" s="764"/>
      <c r="Q46" s="761"/>
      <c r="R46" s="762"/>
    </row>
    <row r="47" spans="1:18">
      <c r="A47" s="749"/>
      <c r="B47" s="750"/>
      <c r="C47" s="751" t="s">
        <v>14</v>
      </c>
      <c r="D47" s="752" t="s">
        <v>50</v>
      </c>
      <c r="M47" s="761"/>
      <c r="N47" s="762"/>
      <c r="O47" s="763"/>
      <c r="P47" s="764"/>
      <c r="Q47" s="761"/>
      <c r="R47" s="762"/>
    </row>
    <row r="48" spans="1:18">
      <c r="A48" s="749"/>
      <c r="B48" s="750"/>
      <c r="C48" s="751" t="s">
        <v>14</v>
      </c>
      <c r="D48" s="752" t="s">
        <v>50</v>
      </c>
      <c r="M48" s="761"/>
      <c r="N48" s="762"/>
      <c r="O48" s="763"/>
      <c r="P48" s="764"/>
      <c r="Q48" s="761"/>
      <c r="R48" s="762"/>
    </row>
    <row r="49" spans="1:18">
      <c r="A49" s="749"/>
      <c r="B49" s="750"/>
      <c r="C49" s="751" t="s">
        <v>14</v>
      </c>
      <c r="D49" s="752" t="s">
        <v>51</v>
      </c>
      <c r="M49" s="761"/>
      <c r="N49" s="762"/>
      <c r="O49" s="763"/>
      <c r="P49" s="764"/>
      <c r="Q49" s="761"/>
      <c r="R49" s="762"/>
    </row>
    <row r="50" spans="1:18">
      <c r="A50" s="749"/>
      <c r="B50" s="750"/>
      <c r="C50" s="751" t="s">
        <v>14</v>
      </c>
      <c r="D50" s="752" t="s">
        <v>23</v>
      </c>
      <c r="M50" s="761"/>
      <c r="N50" s="762"/>
      <c r="O50" s="763"/>
      <c r="P50" s="764"/>
      <c r="Q50" s="761"/>
      <c r="R50" s="762"/>
    </row>
    <row r="51" spans="1:18">
      <c r="A51" s="749"/>
      <c r="B51" s="750"/>
      <c r="C51" s="751" t="s">
        <v>14</v>
      </c>
      <c r="D51" s="752" t="s">
        <v>52</v>
      </c>
      <c r="M51" s="761"/>
      <c r="N51" s="762"/>
      <c r="O51" s="763"/>
      <c r="P51" s="764"/>
      <c r="Q51" s="761"/>
      <c r="R51" s="762"/>
    </row>
    <row r="52" spans="1:18">
      <c r="A52" s="749"/>
      <c r="B52" s="750"/>
      <c r="C52" s="751" t="s">
        <v>14</v>
      </c>
      <c r="D52" s="752" t="s">
        <v>53</v>
      </c>
      <c r="M52" s="761"/>
      <c r="N52" s="762"/>
      <c r="O52" s="763"/>
      <c r="P52" s="764"/>
      <c r="Q52" s="761"/>
      <c r="R52" s="762"/>
    </row>
    <row r="53" spans="1:18">
      <c r="A53" s="749"/>
      <c r="B53" s="750"/>
      <c r="C53" s="751" t="s">
        <v>14</v>
      </c>
      <c r="D53" s="752" t="s">
        <v>54</v>
      </c>
      <c r="M53" s="761"/>
      <c r="N53" s="762"/>
      <c r="O53" s="763"/>
      <c r="P53" s="764"/>
      <c r="Q53" s="761"/>
      <c r="R53" s="762"/>
    </row>
    <row r="54" spans="1:18">
      <c r="A54" s="749"/>
      <c r="B54" s="750"/>
      <c r="C54" s="751" t="s">
        <v>14</v>
      </c>
      <c r="D54" s="743" t="s">
        <v>55</v>
      </c>
      <c r="M54" s="761"/>
      <c r="N54" s="762"/>
      <c r="O54" s="763"/>
      <c r="P54" s="764"/>
      <c r="Q54" s="761"/>
      <c r="R54" s="762"/>
    </row>
    <row r="55" spans="1:18">
      <c r="A55" s="749"/>
      <c r="B55" s="750"/>
      <c r="C55" s="751" t="s">
        <v>14</v>
      </c>
      <c r="D55" s="752" t="s">
        <v>56</v>
      </c>
      <c r="M55" s="761"/>
      <c r="N55" s="762"/>
      <c r="O55" s="763"/>
      <c r="P55" s="764"/>
      <c r="Q55" s="761"/>
      <c r="R55" s="762"/>
    </row>
    <row r="56" spans="1:18">
      <c r="A56" s="749"/>
      <c r="B56" s="750"/>
      <c r="C56" s="751" t="s">
        <v>14</v>
      </c>
      <c r="D56" s="752" t="s">
        <v>57</v>
      </c>
      <c r="M56" s="761"/>
      <c r="N56" s="762"/>
      <c r="O56" s="763"/>
      <c r="P56" s="764"/>
      <c r="Q56" s="761"/>
      <c r="R56" s="762"/>
    </row>
    <row r="57" spans="1:18">
      <c r="A57" s="749"/>
      <c r="B57" s="750"/>
      <c r="C57" s="751" t="s">
        <v>14</v>
      </c>
      <c r="D57" s="752" t="s">
        <v>58</v>
      </c>
      <c r="M57" s="761"/>
      <c r="N57" s="762"/>
      <c r="O57" s="763"/>
      <c r="P57" s="764"/>
      <c r="Q57" s="761"/>
      <c r="R57" s="762"/>
    </row>
    <row r="58" spans="1:23">
      <c r="A58" s="749"/>
      <c r="B58" s="750"/>
      <c r="C58" s="751" t="s">
        <v>14</v>
      </c>
      <c r="D58" s="752" t="s">
        <v>59</v>
      </c>
      <c r="M58" s="761"/>
      <c r="N58" s="762"/>
      <c r="O58" s="763"/>
      <c r="P58" s="764"/>
      <c r="Q58" s="761"/>
      <c r="R58" s="762"/>
      <c r="U58" s="766"/>
      <c r="W58" s="767"/>
    </row>
    <row r="59" spans="1:18">
      <c r="A59" s="749"/>
      <c r="B59" s="750"/>
      <c r="C59" s="751" t="s">
        <v>14</v>
      </c>
      <c r="D59" s="752" t="s">
        <v>60</v>
      </c>
      <c r="M59" s="761" t="str">
        <f t="shared" ref="M59:M66" si="0">sheet1_4</f>
        <v>胡晓东</v>
      </c>
      <c r="N59" s="762"/>
      <c r="O59" s="759">
        <v>45484</v>
      </c>
      <c r="P59" s="760"/>
      <c r="Q59" s="761" t="s">
        <v>16</v>
      </c>
      <c r="R59" s="762"/>
    </row>
    <row r="60" spans="1:18">
      <c r="A60" s="749"/>
      <c r="B60" s="750"/>
      <c r="C60" s="751" t="s">
        <v>14</v>
      </c>
      <c r="D60" s="752" t="s">
        <v>61</v>
      </c>
      <c r="M60" s="761" t="str">
        <f t="shared" si="0"/>
        <v>胡晓东</v>
      </c>
      <c r="N60" s="762"/>
      <c r="O60" s="759">
        <v>45484</v>
      </c>
      <c r="P60" s="760"/>
      <c r="Q60" s="761" t="s">
        <v>16</v>
      </c>
      <c r="R60" s="762"/>
    </row>
    <row r="61" spans="1:18">
      <c r="A61" s="749"/>
      <c r="B61" s="750"/>
      <c r="C61" s="751" t="s">
        <v>14</v>
      </c>
      <c r="D61" s="752" t="s">
        <v>62</v>
      </c>
      <c r="M61" s="761" t="str">
        <f t="shared" si="0"/>
        <v>胡晓东</v>
      </c>
      <c r="N61" s="762"/>
      <c r="O61" s="759">
        <v>45484</v>
      </c>
      <c r="P61" s="760"/>
      <c r="Q61" s="761"/>
      <c r="R61" s="762"/>
    </row>
    <row r="62" spans="1:18">
      <c r="A62" s="749"/>
      <c r="B62" s="750"/>
      <c r="C62" s="751" t="s">
        <v>14</v>
      </c>
      <c r="D62" s="752" t="s">
        <v>63</v>
      </c>
      <c r="M62" s="761" t="str">
        <f t="shared" si="0"/>
        <v>胡晓东</v>
      </c>
      <c r="N62" s="762"/>
      <c r="O62" s="759">
        <v>45484</v>
      </c>
      <c r="P62" s="760"/>
      <c r="Q62" s="761"/>
      <c r="R62" s="762"/>
    </row>
    <row r="63" spans="1:18">
      <c r="A63" s="749"/>
      <c r="B63" s="750"/>
      <c r="C63" s="751" t="s">
        <v>14</v>
      </c>
      <c r="D63" s="752" t="s">
        <v>64</v>
      </c>
      <c r="M63" s="761" t="str">
        <f t="shared" si="0"/>
        <v>胡晓东</v>
      </c>
      <c r="N63" s="762"/>
      <c r="O63" s="759">
        <v>45484</v>
      </c>
      <c r="P63" s="760"/>
      <c r="Q63" s="761"/>
      <c r="R63" s="762"/>
    </row>
    <row r="64" spans="1:18">
      <c r="A64" s="749"/>
      <c r="B64" s="750"/>
      <c r="C64" s="751" t="s">
        <v>14</v>
      </c>
      <c r="D64" s="752" t="s">
        <v>65</v>
      </c>
      <c r="M64" s="761" t="str">
        <f t="shared" si="0"/>
        <v>胡晓东</v>
      </c>
      <c r="N64" s="762"/>
      <c r="O64" s="759">
        <v>45484</v>
      </c>
      <c r="P64" s="760"/>
      <c r="Q64" s="761" t="s">
        <v>16</v>
      </c>
      <c r="R64" s="762"/>
    </row>
    <row r="65" spans="1:18">
      <c r="A65" s="749"/>
      <c r="B65" s="750"/>
      <c r="C65" s="751" t="s">
        <v>14</v>
      </c>
      <c r="D65" s="752" t="s">
        <v>66</v>
      </c>
      <c r="M65" s="761" t="str">
        <f t="shared" si="0"/>
        <v>胡晓东</v>
      </c>
      <c r="N65" s="762"/>
      <c r="O65" s="759">
        <v>45484</v>
      </c>
      <c r="P65" s="760"/>
      <c r="Q65" s="761"/>
      <c r="R65" s="762"/>
    </row>
    <row r="66" spans="1:18">
      <c r="A66" s="749"/>
      <c r="B66" s="750"/>
      <c r="C66" s="751" t="s">
        <v>14</v>
      </c>
      <c r="D66" s="752" t="s">
        <v>67</v>
      </c>
      <c r="M66" s="761" t="str">
        <f t="shared" si="0"/>
        <v>胡晓东</v>
      </c>
      <c r="N66" s="762"/>
      <c r="O66" s="759">
        <v>45484</v>
      </c>
      <c r="P66" s="760"/>
      <c r="Q66" s="761" t="s">
        <v>16</v>
      </c>
      <c r="R66" s="762"/>
    </row>
    <row r="67" spans="1:18">
      <c r="A67" s="749"/>
      <c r="B67" s="750"/>
      <c r="C67" s="751" t="s">
        <v>14</v>
      </c>
      <c r="D67" s="752" t="s">
        <v>68</v>
      </c>
      <c r="M67" s="761"/>
      <c r="N67" s="762"/>
      <c r="O67" s="763"/>
      <c r="P67" s="764"/>
      <c r="Q67" s="761"/>
      <c r="R67" s="762"/>
    </row>
    <row r="68" spans="1:18">
      <c r="A68" s="749"/>
      <c r="B68" s="750"/>
      <c r="C68" s="751" t="s">
        <v>14</v>
      </c>
      <c r="D68" s="752" t="s">
        <v>69</v>
      </c>
      <c r="M68" s="761"/>
      <c r="N68" s="762"/>
      <c r="O68" s="763"/>
      <c r="P68" s="764"/>
      <c r="Q68" s="761"/>
      <c r="R68" s="762"/>
    </row>
    <row r="69" spans="1:18">
      <c r="A69" s="749"/>
      <c r="B69" s="750"/>
      <c r="C69" s="751" t="s">
        <v>14</v>
      </c>
      <c r="D69" s="752" t="s">
        <v>70</v>
      </c>
      <c r="M69" s="761"/>
      <c r="N69" s="762"/>
      <c r="O69" s="763"/>
      <c r="P69" s="764"/>
      <c r="Q69" s="761"/>
      <c r="R69" s="762"/>
    </row>
    <row r="70" spans="1:18">
      <c r="A70" s="749"/>
      <c r="B70" s="750"/>
      <c r="C70" s="751" t="s">
        <v>14</v>
      </c>
      <c r="D70" s="752" t="s">
        <v>71</v>
      </c>
      <c r="M70" s="761"/>
      <c r="N70" s="762"/>
      <c r="O70" s="763"/>
      <c r="P70" s="764"/>
      <c r="Q70" s="761"/>
      <c r="R70" s="762"/>
    </row>
    <row r="71" spans="1:18">
      <c r="A71" s="749"/>
      <c r="B71" s="750"/>
      <c r="C71" s="751" t="s">
        <v>14</v>
      </c>
      <c r="D71" s="752" t="s">
        <v>72</v>
      </c>
      <c r="M71" s="761"/>
      <c r="N71" s="762"/>
      <c r="O71" s="763"/>
      <c r="P71" s="764"/>
      <c r="Q71" s="761"/>
      <c r="R71" s="762"/>
    </row>
    <row r="72" spans="1:18">
      <c r="A72" s="749"/>
      <c r="B72" s="750"/>
      <c r="C72" s="751" t="s">
        <v>14</v>
      </c>
      <c r="D72" s="752" t="s">
        <v>73</v>
      </c>
      <c r="M72" s="761"/>
      <c r="N72" s="762"/>
      <c r="O72" s="763"/>
      <c r="P72" s="764"/>
      <c r="Q72" s="761"/>
      <c r="R72" s="762"/>
    </row>
    <row r="73" spans="1:18">
      <c r="A73" s="749"/>
      <c r="B73" s="750"/>
      <c r="C73" s="751" t="s">
        <v>14</v>
      </c>
      <c r="D73" s="752" t="s">
        <v>74</v>
      </c>
      <c r="M73" s="761"/>
      <c r="N73" s="762"/>
      <c r="O73" s="763"/>
      <c r="P73" s="764"/>
      <c r="Q73" s="761"/>
      <c r="R73" s="762"/>
    </row>
    <row r="74" spans="1:18">
      <c r="A74" s="749"/>
      <c r="B74" s="750"/>
      <c r="C74" s="751" t="s">
        <v>14</v>
      </c>
      <c r="D74" s="752" t="s">
        <v>75</v>
      </c>
      <c r="M74" s="761"/>
      <c r="N74" s="762"/>
      <c r="O74" s="763"/>
      <c r="P74" s="764"/>
      <c r="Q74" s="761"/>
      <c r="R74" s="762"/>
    </row>
    <row r="75" spans="1:18">
      <c r="A75" s="749"/>
      <c r="B75" s="750"/>
      <c r="C75" s="751" t="s">
        <v>14</v>
      </c>
      <c r="D75" s="752" t="s">
        <v>76</v>
      </c>
      <c r="M75" s="761"/>
      <c r="N75" s="762"/>
      <c r="O75" s="763"/>
      <c r="P75" s="764"/>
      <c r="Q75" s="761"/>
      <c r="R75" s="762"/>
    </row>
    <row r="76" spans="1:18">
      <c r="A76" s="749"/>
      <c r="B76" s="750"/>
      <c r="C76" s="751" t="s">
        <v>14</v>
      </c>
      <c r="D76" s="752" t="s">
        <v>77</v>
      </c>
      <c r="M76" s="761"/>
      <c r="N76" s="762"/>
      <c r="O76" s="763"/>
      <c r="P76" s="764"/>
      <c r="Q76" s="761"/>
      <c r="R76" s="762"/>
    </row>
    <row r="77" spans="1:18">
      <c r="A77" s="749"/>
      <c r="B77" s="750"/>
      <c r="C77" s="751" t="s">
        <v>14</v>
      </c>
      <c r="D77" s="752" t="s">
        <v>78</v>
      </c>
      <c r="M77" s="761"/>
      <c r="N77" s="762"/>
      <c r="O77" s="763"/>
      <c r="P77" s="764"/>
      <c r="Q77" s="761"/>
      <c r="R77" s="762"/>
    </row>
    <row r="78" spans="1:18">
      <c r="A78" s="749"/>
      <c r="B78" s="750"/>
      <c r="C78" s="751" t="s">
        <v>14</v>
      </c>
      <c r="D78" s="752" t="s">
        <v>79</v>
      </c>
      <c r="M78" s="761"/>
      <c r="N78" s="762"/>
      <c r="O78" s="763"/>
      <c r="P78" s="764"/>
      <c r="Q78" s="761"/>
      <c r="R78" s="762"/>
    </row>
    <row r="79" spans="1:18">
      <c r="A79" s="749"/>
      <c r="B79" s="750"/>
      <c r="C79" s="751" t="s">
        <v>14</v>
      </c>
      <c r="D79" s="752" t="s">
        <v>80</v>
      </c>
      <c r="M79" s="761"/>
      <c r="N79" s="762"/>
      <c r="O79" s="763"/>
      <c r="P79" s="764"/>
      <c r="Q79" s="761"/>
      <c r="R79" s="762"/>
    </row>
    <row r="80" spans="1:18">
      <c r="A80" s="749"/>
      <c r="B80" s="750"/>
      <c r="C80" s="751" t="s">
        <v>14</v>
      </c>
      <c r="D80" s="752" t="s">
        <v>81</v>
      </c>
      <c r="M80" s="761"/>
      <c r="N80" s="762"/>
      <c r="O80" s="763"/>
      <c r="P80" s="764"/>
      <c r="Q80" s="761"/>
      <c r="R80" s="762"/>
    </row>
    <row r="81" spans="1:18">
      <c r="A81" s="749"/>
      <c r="B81" s="750"/>
      <c r="C81" s="751" t="s">
        <v>14</v>
      </c>
      <c r="D81" s="752" t="s">
        <v>82</v>
      </c>
      <c r="M81" s="761"/>
      <c r="N81" s="762"/>
      <c r="O81" s="763"/>
      <c r="P81" s="764"/>
      <c r="Q81" s="761"/>
      <c r="R81" s="762"/>
    </row>
    <row r="82" spans="1:18">
      <c r="A82" s="749"/>
      <c r="B82" s="750"/>
      <c r="C82" s="751" t="s">
        <v>14</v>
      </c>
      <c r="D82" s="752" t="s">
        <v>83</v>
      </c>
      <c r="M82" s="761"/>
      <c r="N82" s="762"/>
      <c r="O82" s="763"/>
      <c r="P82" s="764"/>
      <c r="Q82" s="761"/>
      <c r="R82" s="762"/>
    </row>
    <row r="83" spans="1:18">
      <c r="A83" s="749"/>
      <c r="B83" s="750"/>
      <c r="C83" s="751" t="s">
        <v>14</v>
      </c>
      <c r="D83" s="752" t="s">
        <v>84</v>
      </c>
      <c r="M83" s="761"/>
      <c r="N83" s="762"/>
      <c r="O83" s="763"/>
      <c r="P83" s="764"/>
      <c r="Q83" s="761"/>
      <c r="R83" s="762"/>
    </row>
    <row r="84" spans="1:18">
      <c r="A84" s="749"/>
      <c r="B84" s="750"/>
      <c r="C84" s="751" t="s">
        <v>14</v>
      </c>
      <c r="D84" s="743" t="s">
        <v>85</v>
      </c>
      <c r="M84" s="761"/>
      <c r="N84" s="762"/>
      <c r="O84" s="763"/>
      <c r="P84" s="764"/>
      <c r="Q84" s="761"/>
      <c r="R84" s="762"/>
    </row>
    <row r="85" spans="1:18">
      <c r="A85" s="749"/>
      <c r="B85" s="750"/>
      <c r="C85" s="751" t="s">
        <v>14</v>
      </c>
      <c r="D85" s="752" t="s">
        <v>86</v>
      </c>
      <c r="M85" s="761"/>
      <c r="N85" s="762"/>
      <c r="O85" s="763"/>
      <c r="P85" s="764"/>
      <c r="Q85" s="761"/>
      <c r="R85" s="762"/>
    </row>
    <row r="86" spans="1:18">
      <c r="A86" s="749"/>
      <c r="B86" s="750"/>
      <c r="C86" s="751" t="s">
        <v>14</v>
      </c>
      <c r="D86" s="752" t="s">
        <v>85</v>
      </c>
      <c r="M86" s="761"/>
      <c r="N86" s="762"/>
      <c r="O86" s="763"/>
      <c r="P86" s="764"/>
      <c r="Q86" s="761"/>
      <c r="R86" s="762"/>
    </row>
    <row r="87" spans="1:18">
      <c r="A87" s="749"/>
      <c r="B87" s="750"/>
      <c r="C87" s="751" t="s">
        <v>14</v>
      </c>
      <c r="D87" s="743" t="s">
        <v>87</v>
      </c>
      <c r="M87" s="761"/>
      <c r="N87" s="762"/>
      <c r="O87" s="763"/>
      <c r="P87" s="764"/>
      <c r="Q87" s="761"/>
      <c r="R87" s="762"/>
    </row>
    <row r="88" spans="1:18">
      <c r="A88" s="749"/>
      <c r="B88" s="750"/>
      <c r="C88" s="751" t="s">
        <v>14</v>
      </c>
      <c r="D88" s="752" t="s">
        <v>88</v>
      </c>
      <c r="M88" s="761"/>
      <c r="N88" s="762"/>
      <c r="O88" s="763"/>
      <c r="P88" s="764"/>
      <c r="Q88" s="761"/>
      <c r="R88" s="762"/>
    </row>
    <row r="89" spans="1:18">
      <c r="A89" s="749"/>
      <c r="B89" s="750"/>
      <c r="C89" s="751" t="s">
        <v>14</v>
      </c>
      <c r="D89" s="752" t="s">
        <v>89</v>
      </c>
      <c r="M89" s="761"/>
      <c r="N89" s="762"/>
      <c r="O89" s="763"/>
      <c r="P89" s="764"/>
      <c r="Q89" s="761"/>
      <c r="R89" s="762"/>
    </row>
    <row r="90" spans="1:18">
      <c r="A90" s="749"/>
      <c r="B90" s="750"/>
      <c r="C90" s="751" t="s">
        <v>14</v>
      </c>
      <c r="D90" s="752" t="s">
        <v>90</v>
      </c>
      <c r="M90" s="761"/>
      <c r="N90" s="762"/>
      <c r="O90" s="763"/>
      <c r="P90" s="764"/>
      <c r="Q90" s="761"/>
      <c r="R90" s="762"/>
    </row>
    <row r="91" spans="1:18">
      <c r="A91" s="749"/>
      <c r="B91" s="750"/>
      <c r="C91" s="751" t="s">
        <v>14</v>
      </c>
      <c r="D91" s="743" t="s">
        <v>91</v>
      </c>
      <c r="M91" s="761"/>
      <c r="N91" s="762"/>
      <c r="O91" s="763"/>
      <c r="P91" s="764"/>
      <c r="Q91" s="761"/>
      <c r="R91" s="762"/>
    </row>
    <row r="92" spans="1:18">
      <c r="A92" s="749"/>
      <c r="B92" s="750"/>
      <c r="C92" s="751" t="s">
        <v>14</v>
      </c>
      <c r="D92" s="752" t="s">
        <v>92</v>
      </c>
      <c r="M92" s="761"/>
      <c r="N92" s="762"/>
      <c r="O92" s="763"/>
      <c r="P92" s="764"/>
      <c r="Q92" s="761"/>
      <c r="R92" s="762"/>
    </row>
    <row r="93" spans="1:18">
      <c r="A93" s="749"/>
      <c r="B93" s="750"/>
      <c r="C93" s="751" t="s">
        <v>14</v>
      </c>
      <c r="D93" s="752" t="s">
        <v>93</v>
      </c>
      <c r="M93" s="761"/>
      <c r="N93" s="762"/>
      <c r="O93" s="763"/>
      <c r="P93" s="764"/>
      <c r="Q93" s="761"/>
      <c r="R93" s="762"/>
    </row>
    <row r="94" spans="1:18">
      <c r="A94" s="749"/>
      <c r="B94" s="750"/>
      <c r="C94" s="751" t="s">
        <v>14</v>
      </c>
      <c r="D94" s="752" t="s">
        <v>94</v>
      </c>
      <c r="M94" s="761"/>
      <c r="N94" s="762"/>
      <c r="O94" s="763"/>
      <c r="P94" s="764"/>
      <c r="Q94" s="761"/>
      <c r="R94" s="762"/>
    </row>
    <row r="95" spans="1:18">
      <c r="A95" s="749"/>
      <c r="B95" s="750"/>
      <c r="C95" s="751" t="s">
        <v>14</v>
      </c>
      <c r="D95" s="743" t="s">
        <v>95</v>
      </c>
      <c r="M95" s="761"/>
      <c r="N95" s="762"/>
      <c r="O95" s="763"/>
      <c r="P95" s="764"/>
      <c r="Q95" s="761"/>
      <c r="R95" s="762"/>
    </row>
    <row r="96" spans="1:18">
      <c r="A96" s="749"/>
      <c r="B96" s="750"/>
      <c r="C96" s="751" t="s">
        <v>14</v>
      </c>
      <c r="D96" s="752" t="s">
        <v>96</v>
      </c>
      <c r="M96" s="761"/>
      <c r="N96" s="762"/>
      <c r="O96" s="763"/>
      <c r="P96" s="764"/>
      <c r="Q96" s="761"/>
      <c r="R96" s="762"/>
    </row>
    <row r="97" spans="1:18">
      <c r="A97" s="749"/>
      <c r="B97" s="750"/>
      <c r="C97" s="751" t="s">
        <v>14</v>
      </c>
      <c r="D97" s="752" t="s">
        <v>97</v>
      </c>
      <c r="M97" s="761"/>
      <c r="N97" s="762"/>
      <c r="O97" s="763"/>
      <c r="P97" s="764"/>
      <c r="Q97" s="761"/>
      <c r="R97" s="762"/>
    </row>
    <row r="98" spans="1:18">
      <c r="A98" s="749"/>
      <c r="B98" s="750"/>
      <c r="C98" s="751" t="s">
        <v>14</v>
      </c>
      <c r="D98" s="752" t="s">
        <v>98</v>
      </c>
      <c r="M98" s="761"/>
      <c r="N98" s="762"/>
      <c r="O98" s="763"/>
      <c r="P98" s="764"/>
      <c r="Q98" s="761"/>
      <c r="R98" s="762"/>
    </row>
    <row r="99" spans="1:18">
      <c r="A99" s="749"/>
      <c r="B99" s="750"/>
      <c r="C99" s="751" t="s">
        <v>14</v>
      </c>
      <c r="D99" s="752" t="s">
        <v>99</v>
      </c>
      <c r="M99" s="761"/>
      <c r="N99" s="762"/>
      <c r="O99" s="763"/>
      <c r="P99" s="764"/>
      <c r="Q99" s="761"/>
      <c r="R99" s="762"/>
    </row>
    <row r="100" spans="1:18">
      <c r="A100" s="749"/>
      <c r="B100" s="750"/>
      <c r="C100" s="751" t="s">
        <v>14</v>
      </c>
      <c r="D100" s="752" t="s">
        <v>100</v>
      </c>
      <c r="M100" s="761"/>
      <c r="N100" s="762"/>
      <c r="O100" s="763"/>
      <c r="P100" s="764"/>
      <c r="Q100" s="761"/>
      <c r="R100" s="762"/>
    </row>
    <row r="101" spans="1:18">
      <c r="A101" s="749"/>
      <c r="B101" s="750"/>
      <c r="C101" s="751" t="s">
        <v>14</v>
      </c>
      <c r="D101" s="752" t="s">
        <v>101</v>
      </c>
      <c r="M101" s="761"/>
      <c r="N101" s="762"/>
      <c r="O101" s="763"/>
      <c r="P101" s="764"/>
      <c r="Q101" s="761"/>
      <c r="R101" s="762"/>
    </row>
    <row r="102" spans="1:18">
      <c r="A102" s="749"/>
      <c r="B102" s="750"/>
      <c r="C102" s="751" t="s">
        <v>14</v>
      </c>
      <c r="D102" s="752" t="s">
        <v>102</v>
      </c>
      <c r="M102" s="761"/>
      <c r="N102" s="762"/>
      <c r="O102" s="763"/>
      <c r="P102" s="764"/>
      <c r="Q102" s="761"/>
      <c r="R102" s="762"/>
    </row>
    <row r="103" spans="1:18">
      <c r="A103" s="749"/>
      <c r="B103" s="750"/>
      <c r="C103" s="751" t="s">
        <v>14</v>
      </c>
      <c r="D103" s="752" t="s">
        <v>103</v>
      </c>
      <c r="M103" s="761"/>
      <c r="N103" s="762"/>
      <c r="O103" s="763"/>
      <c r="P103" s="764"/>
      <c r="Q103" s="761"/>
      <c r="R103" s="762"/>
    </row>
    <row r="104" spans="1:18">
      <c r="A104" s="749"/>
      <c r="B104" s="750"/>
      <c r="C104" s="751" t="s">
        <v>14</v>
      </c>
      <c r="D104" s="752" t="s">
        <v>104</v>
      </c>
      <c r="M104" s="761"/>
      <c r="N104" s="762"/>
      <c r="O104" s="763"/>
      <c r="P104" s="764"/>
      <c r="Q104" s="761"/>
      <c r="R104" s="762"/>
    </row>
    <row r="105" spans="1:18">
      <c r="A105" s="749"/>
      <c r="B105" s="750"/>
      <c r="C105" s="751" t="s">
        <v>14</v>
      </c>
      <c r="D105" s="743" t="s">
        <v>105</v>
      </c>
      <c r="M105" s="761"/>
      <c r="N105" s="762"/>
      <c r="O105" s="763"/>
      <c r="P105" s="764"/>
      <c r="Q105" s="761"/>
      <c r="R105" s="762"/>
    </row>
    <row r="106" spans="1:18">
      <c r="A106" s="749"/>
      <c r="C106" s="751" t="s">
        <v>14</v>
      </c>
      <c r="D106" s="752" t="s">
        <v>106</v>
      </c>
      <c r="M106" s="761"/>
      <c r="N106" s="762"/>
      <c r="O106" s="763"/>
      <c r="P106" s="764"/>
      <c r="Q106" s="761"/>
      <c r="R106" s="762"/>
    </row>
    <row r="107" spans="1:18">
      <c r="A107" s="749"/>
      <c r="C107" s="751" t="s">
        <v>14</v>
      </c>
      <c r="D107" s="752" t="s">
        <v>107</v>
      </c>
      <c r="M107" s="761"/>
      <c r="N107" s="762"/>
      <c r="O107" s="763"/>
      <c r="P107" s="764"/>
      <c r="Q107" s="761"/>
      <c r="R107" s="762"/>
    </row>
    <row r="108" spans="1:18">
      <c r="A108" s="749"/>
      <c r="C108" s="751" t="s">
        <v>14</v>
      </c>
      <c r="D108" s="752" t="s">
        <v>108</v>
      </c>
      <c r="M108" s="761"/>
      <c r="N108" s="762"/>
      <c r="O108" s="763"/>
      <c r="P108" s="764"/>
      <c r="Q108" s="761"/>
      <c r="R108" s="762"/>
    </row>
    <row r="109" spans="1:18">
      <c r="A109" s="749"/>
      <c r="C109" s="751" t="s">
        <v>14</v>
      </c>
      <c r="D109" s="743" t="s">
        <v>109</v>
      </c>
      <c r="M109" s="761"/>
      <c r="N109" s="762"/>
      <c r="O109" s="763"/>
      <c r="P109" s="764"/>
      <c r="Q109" s="761"/>
      <c r="R109" s="762"/>
    </row>
    <row r="110" spans="1:18">
      <c r="A110" s="749"/>
      <c r="C110" s="751" t="s">
        <v>14</v>
      </c>
      <c r="D110" s="752" t="s">
        <v>110</v>
      </c>
      <c r="M110" s="761"/>
      <c r="N110" s="762"/>
      <c r="O110" s="763"/>
      <c r="P110" s="764"/>
      <c r="Q110" s="761"/>
      <c r="R110" s="762"/>
    </row>
    <row r="111" spans="1:1">
      <c r="A111" s="768"/>
    </row>
    <row r="112" spans="1:1">
      <c r="A112" s="768"/>
    </row>
    <row r="113" spans="1:1">
      <c r="A113" s="768"/>
    </row>
    <row r="114" spans="1:1">
      <c r="A114" s="768"/>
    </row>
    <row r="115" spans="1:1">
      <c r="A115" s="768"/>
    </row>
    <row r="116" spans="1:1">
      <c r="A116" s="768"/>
    </row>
    <row r="117" spans="1:1">
      <c r="A117" s="768"/>
    </row>
    <row r="118" spans="1:1">
      <c r="A118" s="768"/>
    </row>
    <row r="119" spans="1:1">
      <c r="A119" s="768"/>
    </row>
    <row r="120" spans="1:1">
      <c r="A120" s="768"/>
    </row>
    <row r="121" spans="1:1">
      <c r="A121" s="768"/>
    </row>
    <row r="122" spans="1:1">
      <c r="A122" s="768"/>
    </row>
    <row r="123" spans="1:1">
      <c r="A123" s="768"/>
    </row>
    <row r="124" spans="1:1">
      <c r="A124" s="768"/>
    </row>
    <row r="125" spans="1:1">
      <c r="A125" s="768"/>
    </row>
    <row r="126" spans="1:1">
      <c r="A126" s="768"/>
    </row>
    <row r="127" spans="1:1">
      <c r="A127" s="768"/>
    </row>
    <row r="128" spans="1:1">
      <c r="A128" s="768"/>
    </row>
    <row r="277" spans="5:5">
      <c r="E277" s="769">
        <v>43861</v>
      </c>
    </row>
    <row r="278" spans="5:5">
      <c r="E278" s="769">
        <v>43890</v>
      </c>
    </row>
    <row r="279" spans="5:5">
      <c r="E279" s="769">
        <v>43921</v>
      </c>
    </row>
    <row r="280" spans="5:5">
      <c r="E280" s="769">
        <v>43951</v>
      </c>
    </row>
    <row r="281" spans="5:5">
      <c r="E281" s="769">
        <v>43982</v>
      </c>
    </row>
    <row r="282" spans="5:5">
      <c r="E282" s="769">
        <v>44012</v>
      </c>
    </row>
    <row r="283" spans="5:5">
      <c r="E283" s="769">
        <v>44043</v>
      </c>
    </row>
    <row r="284" spans="5:5">
      <c r="E284" s="769">
        <v>44074</v>
      </c>
    </row>
    <row r="285" spans="5:5">
      <c r="E285" s="769">
        <v>44104</v>
      </c>
    </row>
    <row r="286" spans="5:5">
      <c r="E286" s="769">
        <v>44135</v>
      </c>
    </row>
    <row r="287" spans="5:5">
      <c r="E287" s="769">
        <v>44165</v>
      </c>
    </row>
    <row r="288" spans="5:5">
      <c r="E288" s="769">
        <v>44196</v>
      </c>
    </row>
    <row r="289" spans="5:5">
      <c r="E289" s="769">
        <v>42766</v>
      </c>
    </row>
    <row r="290" spans="5:5">
      <c r="E290" s="769">
        <v>42794</v>
      </c>
    </row>
    <row r="291" spans="5:5">
      <c r="E291" s="769">
        <v>42825</v>
      </c>
    </row>
    <row r="292" spans="5:5">
      <c r="E292" s="769">
        <v>42855</v>
      </c>
    </row>
    <row r="293" spans="5:5">
      <c r="E293" s="769">
        <v>42886</v>
      </c>
    </row>
    <row r="294" spans="5:5">
      <c r="E294" s="769">
        <v>42916</v>
      </c>
    </row>
    <row r="295" spans="5:5">
      <c r="E295" s="769">
        <v>42947</v>
      </c>
    </row>
    <row r="296" spans="5:5">
      <c r="E296" s="769">
        <v>42978</v>
      </c>
    </row>
    <row r="297" spans="5:5">
      <c r="E297" s="769">
        <v>43008</v>
      </c>
    </row>
    <row r="298" spans="5:5">
      <c r="E298" s="769">
        <v>43039</v>
      </c>
    </row>
    <row r="299" spans="5:5">
      <c r="E299" s="769">
        <v>43069</v>
      </c>
    </row>
    <row r="300" spans="5:5">
      <c r="E300" s="769">
        <v>43100</v>
      </c>
    </row>
    <row r="301" spans="5:5">
      <c r="E301" s="769">
        <v>43131</v>
      </c>
    </row>
    <row r="302" spans="5:5">
      <c r="E302" s="769">
        <v>43159</v>
      </c>
    </row>
    <row r="303" spans="5:5">
      <c r="E303" s="769">
        <v>43190</v>
      </c>
    </row>
    <row r="304" spans="5:5">
      <c r="E304" s="769">
        <v>43220</v>
      </c>
    </row>
    <row r="305" spans="5:5">
      <c r="E305" s="769">
        <v>43251</v>
      </c>
    </row>
    <row r="306" spans="5:5">
      <c r="E306" s="769">
        <v>43281</v>
      </c>
    </row>
    <row r="307" spans="5:5">
      <c r="E307" s="769">
        <v>43312</v>
      </c>
    </row>
    <row r="308" spans="5:5">
      <c r="E308" s="769">
        <v>43343</v>
      </c>
    </row>
    <row r="309" spans="5:5">
      <c r="E309" s="769">
        <v>43373</v>
      </c>
    </row>
    <row r="310" spans="5:5">
      <c r="E310" s="769">
        <v>43404</v>
      </c>
    </row>
    <row r="311" spans="5:5">
      <c r="E311" s="769">
        <v>43434</v>
      </c>
    </row>
    <row r="312" spans="5:5">
      <c r="E312" s="769">
        <v>43465</v>
      </c>
    </row>
    <row r="313" spans="5:5">
      <c r="E313" s="769">
        <v>43496</v>
      </c>
    </row>
    <row r="314" spans="5:5">
      <c r="E314" s="769">
        <v>43524</v>
      </c>
    </row>
    <row r="315" spans="5:5">
      <c r="E315" s="769">
        <v>43555</v>
      </c>
    </row>
    <row r="316" spans="5:5">
      <c r="E316" s="769">
        <v>43585</v>
      </c>
    </row>
    <row r="317" spans="5:5">
      <c r="E317" s="769">
        <v>43616</v>
      </c>
    </row>
    <row r="318" spans="5:5">
      <c r="E318" s="769">
        <v>43646</v>
      </c>
    </row>
    <row r="319" spans="5:5">
      <c r="E319" s="769">
        <v>43677</v>
      </c>
    </row>
    <row r="320" spans="5:5">
      <c r="E320" s="769">
        <v>43708</v>
      </c>
    </row>
    <row r="321" spans="5:5">
      <c r="E321" s="769">
        <v>43738</v>
      </c>
    </row>
    <row r="322" spans="5:5">
      <c r="E322" s="769">
        <v>43769</v>
      </c>
    </row>
    <row r="323" spans="5:5">
      <c r="E323" s="769">
        <v>43799</v>
      </c>
    </row>
    <row r="324" spans="5:5">
      <c r="E324" s="769">
        <v>43830</v>
      </c>
    </row>
  </sheetData>
  <mergeCells count="306">
    <mergeCell ref="M6:R6"/>
    <mergeCell ref="M7:R7"/>
    <mergeCell ref="M8:R8"/>
    <mergeCell ref="M9:R9"/>
    <mergeCell ref="M11:N11"/>
    <mergeCell ref="O11:P11"/>
    <mergeCell ref="Q11:R11"/>
    <mergeCell ref="M12:N12"/>
    <mergeCell ref="O12:P12"/>
    <mergeCell ref="Q12:R12"/>
    <mergeCell ref="M13:N13"/>
    <mergeCell ref="O13:P13"/>
    <mergeCell ref="Q13:R13"/>
    <mergeCell ref="M14:N14"/>
    <mergeCell ref="O14:P14"/>
    <mergeCell ref="Q14:R14"/>
    <mergeCell ref="M15:N15"/>
    <mergeCell ref="O15:P15"/>
    <mergeCell ref="Q15:R15"/>
    <mergeCell ref="M16:N16"/>
    <mergeCell ref="O16:P16"/>
    <mergeCell ref="Q16:R16"/>
    <mergeCell ref="M17:N17"/>
    <mergeCell ref="O17:P17"/>
    <mergeCell ref="Q17:R17"/>
    <mergeCell ref="M18:N18"/>
    <mergeCell ref="O18:P18"/>
    <mergeCell ref="Q18:R18"/>
    <mergeCell ref="M19:N19"/>
    <mergeCell ref="O19:P19"/>
    <mergeCell ref="Q19:R19"/>
    <mergeCell ref="M20:N20"/>
    <mergeCell ref="O20:P20"/>
    <mergeCell ref="Q20:R20"/>
    <mergeCell ref="M21:N21"/>
    <mergeCell ref="O21:P21"/>
    <mergeCell ref="Q21:R21"/>
    <mergeCell ref="M22:N22"/>
    <mergeCell ref="O22:P22"/>
    <mergeCell ref="Q22:R22"/>
    <mergeCell ref="M23:N23"/>
    <mergeCell ref="O23:P23"/>
    <mergeCell ref="Q23:R23"/>
    <mergeCell ref="M24:N24"/>
    <mergeCell ref="O24:P24"/>
    <mergeCell ref="Q24:R24"/>
    <mergeCell ref="M25:N25"/>
    <mergeCell ref="O25:P25"/>
    <mergeCell ref="Q25:R25"/>
    <mergeCell ref="M26:N26"/>
    <mergeCell ref="O26:P26"/>
    <mergeCell ref="Q26:R26"/>
    <mergeCell ref="M27:N27"/>
    <mergeCell ref="O27:P27"/>
    <mergeCell ref="Q27:R27"/>
    <mergeCell ref="M28:N28"/>
    <mergeCell ref="O28:P28"/>
    <mergeCell ref="Q28:R28"/>
    <mergeCell ref="M29:N29"/>
    <mergeCell ref="O29:P29"/>
    <mergeCell ref="Q29:R29"/>
    <mergeCell ref="M30:N30"/>
    <mergeCell ref="O30:P30"/>
    <mergeCell ref="Q30:R30"/>
    <mergeCell ref="M31:N31"/>
    <mergeCell ref="O31:P31"/>
    <mergeCell ref="Q31:R31"/>
    <mergeCell ref="M32:N32"/>
    <mergeCell ref="O32:P32"/>
    <mergeCell ref="Q32:R32"/>
    <mergeCell ref="M33:N33"/>
    <mergeCell ref="O33:P33"/>
    <mergeCell ref="Q33:R33"/>
    <mergeCell ref="M34:N34"/>
    <mergeCell ref="O34:P34"/>
    <mergeCell ref="Q34:R34"/>
    <mergeCell ref="M35:N35"/>
    <mergeCell ref="O35:P35"/>
    <mergeCell ref="Q35:R35"/>
    <mergeCell ref="M36:N36"/>
    <mergeCell ref="O36:P36"/>
    <mergeCell ref="Q36:R36"/>
    <mergeCell ref="M37:N37"/>
    <mergeCell ref="O37:P37"/>
    <mergeCell ref="Q37:R37"/>
    <mergeCell ref="M38:N38"/>
    <mergeCell ref="O38:P38"/>
    <mergeCell ref="Q38:R38"/>
    <mergeCell ref="M39:N39"/>
    <mergeCell ref="O39:P39"/>
    <mergeCell ref="Q39:R39"/>
    <mergeCell ref="M40:N40"/>
    <mergeCell ref="O40:P40"/>
    <mergeCell ref="Q40:R40"/>
    <mergeCell ref="M41:N41"/>
    <mergeCell ref="O41:P41"/>
    <mergeCell ref="Q41:R41"/>
    <mergeCell ref="M42:N42"/>
    <mergeCell ref="O42:P42"/>
    <mergeCell ref="Q42:R42"/>
    <mergeCell ref="M43:N43"/>
    <mergeCell ref="O43:P43"/>
    <mergeCell ref="Q43:R43"/>
    <mergeCell ref="M44:N44"/>
    <mergeCell ref="O44:P44"/>
    <mergeCell ref="Q44:R44"/>
    <mergeCell ref="M45:N45"/>
    <mergeCell ref="O45:P45"/>
    <mergeCell ref="Q45:R45"/>
    <mergeCell ref="M46:N46"/>
    <mergeCell ref="O46:P46"/>
    <mergeCell ref="Q46:R46"/>
    <mergeCell ref="M47:N47"/>
    <mergeCell ref="O47:P47"/>
    <mergeCell ref="Q47:R47"/>
    <mergeCell ref="M48:N48"/>
    <mergeCell ref="O48:P48"/>
    <mergeCell ref="Q48:R48"/>
    <mergeCell ref="M49:N49"/>
    <mergeCell ref="O49:P49"/>
    <mergeCell ref="Q49:R49"/>
    <mergeCell ref="M50:N50"/>
    <mergeCell ref="O50:P50"/>
    <mergeCell ref="Q50:R50"/>
    <mergeCell ref="M51:N51"/>
    <mergeCell ref="O51:P51"/>
    <mergeCell ref="Q51:R51"/>
    <mergeCell ref="M52:N52"/>
    <mergeCell ref="O52:P52"/>
    <mergeCell ref="Q52:R52"/>
    <mergeCell ref="M53:N53"/>
    <mergeCell ref="O53:P53"/>
    <mergeCell ref="Q53:R53"/>
    <mergeCell ref="M54:N54"/>
    <mergeCell ref="O54:P54"/>
    <mergeCell ref="Q54:R54"/>
    <mergeCell ref="M55:N55"/>
    <mergeCell ref="O55:P55"/>
    <mergeCell ref="Q55:R55"/>
    <mergeCell ref="M56:N56"/>
    <mergeCell ref="O56:P56"/>
    <mergeCell ref="Q56:R56"/>
    <mergeCell ref="M57:N57"/>
    <mergeCell ref="O57:P57"/>
    <mergeCell ref="Q57:R57"/>
    <mergeCell ref="M58:N58"/>
    <mergeCell ref="O58:P58"/>
    <mergeCell ref="Q58:R58"/>
    <mergeCell ref="U58:V58"/>
    <mergeCell ref="W58:X58"/>
    <mergeCell ref="M59:N59"/>
    <mergeCell ref="O59:P59"/>
    <mergeCell ref="Q59:R59"/>
    <mergeCell ref="M60:N60"/>
    <mergeCell ref="O60:P60"/>
    <mergeCell ref="Q60:R60"/>
    <mergeCell ref="M61:N61"/>
    <mergeCell ref="O61:P61"/>
    <mergeCell ref="Q61:R61"/>
    <mergeCell ref="M62:N62"/>
    <mergeCell ref="O62:P62"/>
    <mergeCell ref="Q62:R62"/>
    <mergeCell ref="M63:N63"/>
    <mergeCell ref="O63:P63"/>
    <mergeCell ref="Q63:R63"/>
    <mergeCell ref="M64:N64"/>
    <mergeCell ref="O64:P64"/>
    <mergeCell ref="Q64:R64"/>
    <mergeCell ref="M65:N65"/>
    <mergeCell ref="O65:P65"/>
    <mergeCell ref="Q65:R65"/>
    <mergeCell ref="M66:N66"/>
    <mergeCell ref="O66:P66"/>
    <mergeCell ref="Q66:R66"/>
    <mergeCell ref="M67:N67"/>
    <mergeCell ref="O67:P67"/>
    <mergeCell ref="Q67:R67"/>
    <mergeCell ref="M68:N68"/>
    <mergeCell ref="O68:P68"/>
    <mergeCell ref="Q68:R68"/>
    <mergeCell ref="M69:N69"/>
    <mergeCell ref="O69:P69"/>
    <mergeCell ref="Q69:R69"/>
    <mergeCell ref="M70:N70"/>
    <mergeCell ref="O70:P70"/>
    <mergeCell ref="Q70:R70"/>
    <mergeCell ref="M71:N71"/>
    <mergeCell ref="O71:P71"/>
    <mergeCell ref="Q71:R71"/>
    <mergeCell ref="M72:N72"/>
    <mergeCell ref="O72:P72"/>
    <mergeCell ref="Q72:R72"/>
    <mergeCell ref="M73:N73"/>
    <mergeCell ref="O73:P73"/>
    <mergeCell ref="Q73:R73"/>
    <mergeCell ref="M74:N74"/>
    <mergeCell ref="O74:P74"/>
    <mergeCell ref="Q74:R74"/>
    <mergeCell ref="M75:N75"/>
    <mergeCell ref="O75:P75"/>
    <mergeCell ref="Q75:R75"/>
    <mergeCell ref="M76:N76"/>
    <mergeCell ref="O76:P76"/>
    <mergeCell ref="Q76:R76"/>
    <mergeCell ref="M77:N77"/>
    <mergeCell ref="O77:P77"/>
    <mergeCell ref="Q77:R77"/>
    <mergeCell ref="M78:N78"/>
    <mergeCell ref="O78:P78"/>
    <mergeCell ref="Q78:R78"/>
    <mergeCell ref="M79:N79"/>
    <mergeCell ref="O79:P79"/>
    <mergeCell ref="Q79:R79"/>
    <mergeCell ref="M80:N80"/>
    <mergeCell ref="O80:P80"/>
    <mergeCell ref="Q80:R80"/>
    <mergeCell ref="M81:N81"/>
    <mergeCell ref="O81:P81"/>
    <mergeCell ref="Q81:R81"/>
    <mergeCell ref="M82:N82"/>
    <mergeCell ref="O82:P82"/>
    <mergeCell ref="Q82:R82"/>
    <mergeCell ref="M83:N83"/>
    <mergeCell ref="O83:P83"/>
    <mergeCell ref="Q83:R83"/>
    <mergeCell ref="M84:N84"/>
    <mergeCell ref="O84:P84"/>
    <mergeCell ref="Q84:R84"/>
    <mergeCell ref="M85:N85"/>
    <mergeCell ref="O85:P85"/>
    <mergeCell ref="Q85:R85"/>
    <mergeCell ref="M86:N86"/>
    <mergeCell ref="O86:P86"/>
    <mergeCell ref="Q86:R86"/>
    <mergeCell ref="M87:N87"/>
    <mergeCell ref="O87:P87"/>
    <mergeCell ref="Q87:R87"/>
    <mergeCell ref="M88:N88"/>
    <mergeCell ref="O88:P88"/>
    <mergeCell ref="Q88:R88"/>
    <mergeCell ref="M89:N89"/>
    <mergeCell ref="O89:P89"/>
    <mergeCell ref="Q89:R89"/>
    <mergeCell ref="M90:N90"/>
    <mergeCell ref="O90:P90"/>
    <mergeCell ref="Q90:R90"/>
    <mergeCell ref="M91:N91"/>
    <mergeCell ref="O91:P91"/>
    <mergeCell ref="Q91:R91"/>
    <mergeCell ref="M92:N92"/>
    <mergeCell ref="O92:P92"/>
    <mergeCell ref="Q92:R92"/>
    <mergeCell ref="M93:N93"/>
    <mergeCell ref="O93:P93"/>
    <mergeCell ref="Q93:R93"/>
    <mergeCell ref="M94:N94"/>
    <mergeCell ref="O94:P94"/>
    <mergeCell ref="Q94:R94"/>
    <mergeCell ref="M95:N95"/>
    <mergeCell ref="O95:P95"/>
    <mergeCell ref="Q95:R95"/>
    <mergeCell ref="M96:N96"/>
    <mergeCell ref="O96:P96"/>
    <mergeCell ref="Q96:R96"/>
    <mergeCell ref="M97:N97"/>
    <mergeCell ref="O97:P97"/>
    <mergeCell ref="Q97:R97"/>
    <mergeCell ref="M98:N98"/>
    <mergeCell ref="O98:P98"/>
    <mergeCell ref="Q98:R98"/>
    <mergeCell ref="M99:N99"/>
    <mergeCell ref="O99:P99"/>
    <mergeCell ref="Q99:R99"/>
    <mergeCell ref="M100:N100"/>
    <mergeCell ref="O100:P100"/>
    <mergeCell ref="Q100:R100"/>
    <mergeCell ref="M101:N101"/>
    <mergeCell ref="O101:P101"/>
    <mergeCell ref="Q101:R101"/>
    <mergeCell ref="M102:N102"/>
    <mergeCell ref="O102:P102"/>
    <mergeCell ref="Q102:R102"/>
    <mergeCell ref="M103:N103"/>
    <mergeCell ref="O103:P103"/>
    <mergeCell ref="Q103:R103"/>
    <mergeCell ref="M104:N104"/>
    <mergeCell ref="O104:P104"/>
    <mergeCell ref="Q104:R104"/>
    <mergeCell ref="M105:N105"/>
    <mergeCell ref="O105:P105"/>
    <mergeCell ref="Q105:R105"/>
    <mergeCell ref="M106:N106"/>
    <mergeCell ref="O106:P106"/>
    <mergeCell ref="Q106:R106"/>
    <mergeCell ref="M107:N107"/>
    <mergeCell ref="O107:P107"/>
    <mergeCell ref="Q107:R107"/>
    <mergeCell ref="M108:N108"/>
    <mergeCell ref="O108:P108"/>
    <mergeCell ref="Q108:R108"/>
    <mergeCell ref="M109:N109"/>
    <mergeCell ref="O109:P109"/>
    <mergeCell ref="Q109:R109"/>
    <mergeCell ref="M110:N110"/>
    <mergeCell ref="O110:P110"/>
    <mergeCell ref="Q110:R110"/>
  </mergeCells>
  <dataValidations count="3">
    <dataValidation type="list" showInputMessage="1" showErrorMessage="1" sqref="K6">
      <formula1>"被评估单位,产权持有单位,委托人"</formula1>
    </dataValidation>
    <dataValidation type="list" showInputMessage="1" showErrorMessage="1" sqref="M7:R7">
      <formula1>$E$277:$E$324</formula1>
    </dataValidation>
    <dataValidation type="list" showInputMessage="1" showErrorMessage="1" sqref="B65386">
      <formula1>#REF!</formula1>
    </dataValidation>
  </dataValidation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B21"/>
  <sheetViews>
    <sheetView showGridLines="0" zoomScale="96" zoomScaleNormal="96" workbookViewId="0">
      <selection activeCell="E5" sqref="E5"/>
    </sheetView>
  </sheetViews>
  <sheetFormatPr defaultColWidth="8.69166666666667" defaultRowHeight="14.25" outlineLevelCol="1"/>
  <cols>
    <col min="1" max="1" width="24.6916666666667" style="298" customWidth="1"/>
    <col min="2" max="2" width="33.6916666666667" style="298" customWidth="1"/>
    <col min="3" max="3" width="8.69166666666667" style="298"/>
    <col min="4" max="4" width="17" style="298" customWidth="1"/>
    <col min="5" max="16384" width="8.69166666666667" style="298"/>
  </cols>
  <sheetData>
    <row r="1" ht="23.75" customHeight="1" spans="1:2">
      <c r="A1" s="737" t="s">
        <v>111</v>
      </c>
      <c r="B1" s="737" t="s">
        <v>112</v>
      </c>
    </row>
    <row r="2" ht="35.25" customHeight="1" spans="1:2">
      <c r="A2" s="738" t="s">
        <v>113</v>
      </c>
      <c r="B2" s="739" t="s">
        <v>114</v>
      </c>
    </row>
    <row r="3" ht="29.55" customHeight="1" spans="1:2">
      <c r="A3" s="740" t="s">
        <v>115</v>
      </c>
      <c r="B3" s="740" t="s">
        <v>116</v>
      </c>
    </row>
    <row r="4" ht="29.55" customHeight="1" spans="1:2">
      <c r="A4" s="740" t="s">
        <v>117</v>
      </c>
      <c r="B4" s="740" t="s">
        <v>118</v>
      </c>
    </row>
    <row r="5" ht="29.55" customHeight="1" spans="1:2">
      <c r="A5" s="740" t="s">
        <v>119</v>
      </c>
      <c r="B5" s="740" t="s">
        <v>120</v>
      </c>
    </row>
    <row r="6" ht="29.55" customHeight="1" spans="1:2">
      <c r="A6" s="740" t="s">
        <v>121</v>
      </c>
      <c r="B6" s="741">
        <v>45473</v>
      </c>
    </row>
    <row r="7" ht="29.55" customHeight="1" spans="1:2">
      <c r="A7" s="740" t="s">
        <v>122</v>
      </c>
      <c r="B7" s="740" t="s">
        <v>123</v>
      </c>
    </row>
    <row r="8" ht="29.55" customHeight="1" spans="1:2">
      <c r="A8" s="740" t="s">
        <v>124</v>
      </c>
      <c r="B8" s="740" t="s">
        <v>125</v>
      </c>
    </row>
    <row r="9" ht="29.55" customHeight="1" spans="1:2">
      <c r="A9" s="740" t="s">
        <v>126</v>
      </c>
      <c r="B9" s="740" t="s">
        <v>16</v>
      </c>
    </row>
    <row r="10" ht="29.55" customHeight="1" spans="1:2">
      <c r="A10" s="740" t="s">
        <v>127</v>
      </c>
      <c r="B10" s="740" t="s">
        <v>16</v>
      </c>
    </row>
    <row r="11" ht="29.55" customHeight="1" spans="1:2">
      <c r="A11" s="740" t="s">
        <v>128</v>
      </c>
      <c r="B11" s="741">
        <v>45484</v>
      </c>
    </row>
    <row r="12" ht="26.25" customHeight="1" spans="1:2">
      <c r="A12" s="740" t="s">
        <v>129</v>
      </c>
      <c r="B12" s="740" t="s">
        <v>130</v>
      </c>
    </row>
    <row r="13" ht="27" customHeight="1" spans="1:2">
      <c r="A13" s="742" t="s">
        <v>131</v>
      </c>
      <c r="B13" s="742" t="s">
        <v>132</v>
      </c>
    </row>
    <row r="14" ht="26.25" customHeight="1"/>
    <row r="15" ht="26.25" customHeight="1"/>
    <row r="16" ht="26.25" customHeight="1"/>
    <row r="17" ht="26.25" customHeight="1"/>
    <row r="18" ht="26.25" customHeight="1"/>
    <row r="19" ht="27" customHeight="1"/>
    <row r="21" ht="16.5" customHeight="1"/>
  </sheetData>
  <protectedRanges>
    <protectedRange sqref="B4:B6" name="区域1_1"/>
  </protectedRanges>
  <pageMargins left="0.984027777777778" right="0.984027777777778" top="0.984027777777778" bottom="0.984027777777778" header="0.471527777777778" footer="0.354166666666667"/>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465"/>
  <sheetViews>
    <sheetView topLeftCell="D154" workbookViewId="0">
      <selection activeCell="I179" sqref="I179"/>
    </sheetView>
  </sheetViews>
  <sheetFormatPr defaultColWidth="9" defaultRowHeight="12"/>
  <cols>
    <col min="1" max="1" width="6.81666666666667" style="605" customWidth="1"/>
    <col min="2" max="2" width="25.6916666666667" style="605" customWidth="1"/>
    <col min="3" max="6" width="27.6916666666667" style="605" customWidth="1"/>
    <col min="7" max="10" width="18.6916666666667" style="605" customWidth="1"/>
    <col min="11" max="14" width="17.8166666666667" style="605" customWidth="1"/>
    <col min="15" max="16" width="15.6916666666667" style="605" customWidth="1"/>
    <col min="17" max="16384" width="9" style="605"/>
  </cols>
  <sheetData>
    <row r="1" ht="12.75"/>
    <row r="2" customHeight="1" spans="2:3">
      <c r="B2" s="606" t="s">
        <v>133</v>
      </c>
      <c r="C2" s="607"/>
    </row>
    <row r="3" spans="2:3">
      <c r="B3" s="608" t="s">
        <v>134</v>
      </c>
      <c r="C3" s="609"/>
    </row>
    <row r="4" spans="2:3">
      <c r="B4" s="608" t="s">
        <v>135</v>
      </c>
      <c r="C4" s="609"/>
    </row>
    <row r="5" spans="2:3">
      <c r="B5" s="608" t="s">
        <v>136</v>
      </c>
      <c r="C5" s="609"/>
    </row>
    <row r="6" spans="2:3">
      <c r="B6" s="610" t="s">
        <v>137</v>
      </c>
      <c r="C6" s="609"/>
    </row>
    <row r="7" spans="2:3">
      <c r="B7" s="611" t="s">
        <v>138</v>
      </c>
      <c r="C7" s="609"/>
    </row>
    <row r="8" ht="12.75" spans="2:3">
      <c r="B8" s="612" t="s">
        <v>139</v>
      </c>
      <c r="C8" s="613"/>
    </row>
    <row r="9" spans="1:1">
      <c r="A9" s="614"/>
    </row>
    <row r="10" spans="1:5">
      <c r="A10" s="614"/>
      <c r="B10" s="615" t="s">
        <v>140</v>
      </c>
      <c r="C10" s="615"/>
      <c r="E10" s="614" t="s">
        <v>141</v>
      </c>
    </row>
    <row r="11" ht="15.75" customHeight="1" spans="1:6">
      <c r="A11" s="614"/>
      <c r="B11" s="616" t="s">
        <v>142</v>
      </c>
      <c r="C11" s="616" t="s">
        <v>112</v>
      </c>
      <c r="D11" s="617"/>
      <c r="E11" s="616" t="s">
        <v>142</v>
      </c>
      <c r="F11" s="616" t="s">
        <v>112</v>
      </c>
    </row>
    <row r="12" ht="15.75" customHeight="1" spans="1:6">
      <c r="A12" s="614"/>
      <c r="B12" s="618" t="s">
        <v>143</v>
      </c>
      <c r="C12" s="618" t="str">
        <f>申报表封面!B2</f>
        <v>贵州林东煤业发展有限责任公司拟资产处置黄家庄煤矿回撤设备物资残余价值项目</v>
      </c>
      <c r="D12" s="617"/>
      <c r="E12" s="619" t="s">
        <v>144</v>
      </c>
      <c r="F12" s="619" t="str">
        <f t="array" ref="F12">_xlfn.TEXTJOIN("、",1,IF(D24:H24="是",D23:H23,""))</f>
        <v>资产基础法、基准地价修正法</v>
      </c>
    </row>
    <row r="13" ht="15.75" customHeight="1" spans="1:6">
      <c r="A13" s="614"/>
      <c r="B13" s="618" t="s">
        <v>145</v>
      </c>
      <c r="C13" s="620"/>
      <c r="D13" s="617"/>
      <c r="E13" s="621" t="s">
        <v>146</v>
      </c>
      <c r="F13" s="622"/>
    </row>
    <row r="14" ht="15.75" customHeight="1" spans="1:6">
      <c r="A14" s="614"/>
      <c r="B14" s="618" t="s">
        <v>147</v>
      </c>
      <c r="C14" s="623"/>
      <c r="D14" s="617"/>
      <c r="E14" s="624" t="s">
        <v>148</v>
      </c>
      <c r="F14" s="625"/>
    </row>
    <row r="15" ht="15.75" customHeight="1" spans="1:6">
      <c r="A15" s="614"/>
      <c r="B15" s="618" t="s">
        <v>149</v>
      </c>
      <c r="C15" s="618" t="str">
        <f>申报表封面!B9</f>
        <v>甘欢</v>
      </c>
      <c r="D15" s="617"/>
      <c r="E15" s="624" t="s">
        <v>150</v>
      </c>
      <c r="F15" s="626" t="str">
        <f>IF(INT(F14),TEXT(INT(F14),"[dbnum2]")&amp;"元",)&amp;IF(INT(F14*10)-INT(F14)*10,TEXT(INT(F14*10)-INT(F14)*10,"[dbnum2]")&amp;"角",IF(INT(F14)=F14,,IF(F14&lt;0.1,,"零")))&amp;IF(ROUND(F14*100-INT(F14*10)*10,),TEXT(ROUND(F14*100-INT(F14*10)*10,),"[dbnum2]")&amp;"分","整")</f>
        <v>整</v>
      </c>
    </row>
    <row r="16" spans="1:6">
      <c r="A16" s="614"/>
      <c r="B16" s="618" t="s">
        <v>151</v>
      </c>
      <c r="C16" s="618" t="str">
        <f>申报表封面!B3</f>
        <v>贵州林东矿业集团有限责任公司</v>
      </c>
      <c r="D16" s="617"/>
      <c r="E16" s="619" t="s">
        <v>152</v>
      </c>
      <c r="F16" s="627"/>
    </row>
    <row r="17" spans="1:4">
      <c r="A17" s="614"/>
      <c r="B17" s="618" t="s">
        <v>153</v>
      </c>
      <c r="C17" s="618" t="str">
        <f>申报表封面!B4</f>
        <v>贵州林东煤业发展有限责任公司</v>
      </c>
      <c r="D17" s="617"/>
    </row>
    <row r="18" spans="1:4">
      <c r="A18" s="614"/>
      <c r="B18" s="618" t="s">
        <v>154</v>
      </c>
      <c r="C18" s="628"/>
      <c r="D18" s="617"/>
    </row>
    <row r="19" spans="1:4">
      <c r="A19" s="614"/>
      <c r="B19" s="618" t="s">
        <v>155</v>
      </c>
      <c r="C19" s="628"/>
      <c r="D19" s="617"/>
    </row>
    <row r="20" spans="1:4">
      <c r="A20" s="614"/>
      <c r="B20" s="618" t="s">
        <v>156</v>
      </c>
      <c r="C20" s="629" t="s">
        <v>157</v>
      </c>
      <c r="D20" s="617"/>
    </row>
    <row r="21" spans="1:4">
      <c r="A21" s="614"/>
      <c r="B21" s="618" t="s">
        <v>158</v>
      </c>
      <c r="C21" s="629" t="s">
        <v>159</v>
      </c>
      <c r="D21" s="617"/>
    </row>
    <row r="22" spans="1:4">
      <c r="A22" s="614"/>
      <c r="B22" s="618" t="s">
        <v>160</v>
      </c>
      <c r="C22" s="630" t="str">
        <f>IF(C21="市场价值",D440,IF(C21="清算价值",D441,IF(C21="残余价值",D442,IF(C21="公允价值",D443,IF(C21="在用价值",D444,IF(C21="投资价值",D445))))))</f>
        <v>市场价值是指自愿买方和自愿卖方在各自理性行事且未受任何强迫的情况下，评估对象在评估基准日进行正常公平交易的价值估计数额。</v>
      </c>
      <c r="D22" s="617"/>
    </row>
    <row r="23" spans="1:8">
      <c r="A23" s="614"/>
      <c r="B23" s="631" t="s">
        <v>144</v>
      </c>
      <c r="C23" s="632" t="str">
        <f t="array" ref="C23">_xlfn.TEXTJOIN("、",1,IF(D24:H24="是",D23:H23,""))</f>
        <v>资产基础法、基准地价修正法</v>
      </c>
      <c r="D23" s="633" t="s">
        <v>161</v>
      </c>
      <c r="E23" s="624" t="s">
        <v>162</v>
      </c>
      <c r="F23" s="624" t="s">
        <v>163</v>
      </c>
      <c r="G23" s="624" t="s">
        <v>164</v>
      </c>
      <c r="H23" s="624" t="s">
        <v>165</v>
      </c>
    </row>
    <row r="24" spans="1:8">
      <c r="A24" s="614"/>
      <c r="B24" s="631"/>
      <c r="C24" s="634"/>
      <c r="D24" s="635" t="s">
        <v>166</v>
      </c>
      <c r="E24" s="636" t="s">
        <v>167</v>
      </c>
      <c r="F24" s="636" t="s">
        <v>167</v>
      </c>
      <c r="G24" s="636" t="s">
        <v>166</v>
      </c>
      <c r="H24" s="636" t="s">
        <v>167</v>
      </c>
    </row>
    <row r="25" spans="1:3">
      <c r="A25" s="614"/>
      <c r="B25" s="618" t="s">
        <v>168</v>
      </c>
      <c r="C25" s="637">
        <f>基本信息输入表!M7</f>
        <v>45473</v>
      </c>
    </row>
    <row r="26" spans="1:3">
      <c r="A26" s="614"/>
      <c r="B26" s="618" t="s">
        <v>169</v>
      </c>
      <c r="C26" s="629" t="s">
        <v>161</v>
      </c>
    </row>
    <row r="27" spans="1:3">
      <c r="A27" s="614"/>
      <c r="B27" s="618" t="s">
        <v>170</v>
      </c>
      <c r="C27" s="638" t="b">
        <f>IF(C23="资产基础法、收益法、市场法","",IF(C23="资产基础法","",IF(C23="收益法","",IF(C23="市场法","",IF(AND(C23="资产基础法、收益法",C26="市场法"),"",IF(AND(C23="资产基础法、收益法",C26="资产基础法"),"收益法",IF(AND(C23="资产基础法、收益法",C26="收益法"),"资产基础法",IF(AND(C23="资产基础法、市场法",C26="收益法"),"",IF(AND(C23="资产基础法、市场法",C26="资产基础法"),"市场法",IF(AND(C23="资产基础法、市场法",C26="市场法"),"资产基础法",IF(AND(C23="收益法、市场法",C26="资产基础法"),"",IF(AND(C23="收益法、市场法",C26="收益法"),"市场法",IF(AND(C23="收益法、市场法",C26="市场法"),"收益法")))))))))))))</f>
        <v>0</v>
      </c>
    </row>
    <row r="28" spans="1:4">
      <c r="A28" s="614"/>
      <c r="B28" s="618" t="s">
        <v>171</v>
      </c>
      <c r="C28" s="639" t="b">
        <f>IF(C27="资产基础法",C51,IF(C27="收益法",C52,IF(C27="市场法",C53)))</f>
        <v>0</v>
      </c>
      <c r="D28" s="617"/>
    </row>
    <row r="29" spans="1:3">
      <c r="A29" s="614"/>
      <c r="B29" s="618" t="s">
        <v>172</v>
      </c>
      <c r="C29" s="640">
        <f>IF(C26="资产基础法",C51,IF(C26="收益法",C52,IF(C26="市场法",C53)))</f>
        <v>244.06</v>
      </c>
    </row>
    <row r="30" spans="1:4">
      <c r="A30" s="614"/>
      <c r="B30" s="618" t="s">
        <v>173</v>
      </c>
      <c r="C30" s="640">
        <f>IF(C26="资产基础法",D51,IF(C26="收益法",D52,IF(C26="市场法",D53)))</f>
        <v>2440631</v>
      </c>
      <c r="D30" s="641"/>
    </row>
    <row r="31" spans="1:4">
      <c r="A31" s="614"/>
      <c r="B31" s="618" t="s">
        <v>174</v>
      </c>
      <c r="C31" s="642" t="str">
        <f>IF(INT(C30),TEXT(INT(C30),"[dbnum2]")&amp;"元",)&amp;IF(INT(C30*10)-INT(C30)*10,TEXT(INT(C30*10)-INT(C30)*10,"[dbnum2]")&amp;"角",IF(INT(C30)=C30,,IF(C30&lt;0.1,,"零")))&amp;IF(ROUND(C30*100-INT(C30*10)*10,),TEXT(ROUND(C30*100-INT(C30*10)*10,),"[dbnum2]")&amp;"分","整")</f>
        <v>贰佰肆拾肆万零陆佰叁拾壹元整</v>
      </c>
      <c r="D31" s="641"/>
    </row>
    <row r="32" spans="1:4">
      <c r="A32" s="614"/>
      <c r="B32" s="618" t="s">
        <v>175</v>
      </c>
      <c r="C32" s="643">
        <f>DATE(YEAR(C25)+1,MONTH(C25),DAY(C25)-1)</f>
        <v>45837</v>
      </c>
      <c r="D32" s="617"/>
    </row>
    <row r="33" spans="1:4">
      <c r="A33" s="614"/>
      <c r="B33" s="618" t="s">
        <v>176</v>
      </c>
      <c r="C33" s="643" t="str">
        <f>C17&amp;C20&amp;"评估说明"</f>
        <v>贵州林东煤业发展有限责任公司股东全部权益价值评估说明</v>
      </c>
      <c r="D33" s="617"/>
    </row>
    <row r="34" spans="1:16">
      <c r="A34" s="614"/>
      <c r="B34" s="618" t="s">
        <v>177</v>
      </c>
      <c r="C34" s="644" t="str">
        <f>IFERROR(LEFT(G75&amp;G76,LEN(G75&amp;G76)-1),"")</f>
        <v>非流动资产</v>
      </c>
      <c r="D34" s="617"/>
      <c r="E34" s="617"/>
      <c r="F34" s="617"/>
      <c r="G34" s="617"/>
      <c r="H34" s="617"/>
      <c r="I34" s="617"/>
      <c r="J34" s="617"/>
      <c r="K34" s="617"/>
      <c r="L34" s="617"/>
      <c r="M34" s="617"/>
      <c r="N34" s="617"/>
      <c r="O34" s="646"/>
      <c r="P34" s="646"/>
    </row>
    <row r="35" spans="1:16">
      <c r="A35" s="614"/>
      <c r="B35" s="618" t="s">
        <v>178</v>
      </c>
      <c r="C35" s="644" t="str">
        <f>IFERROR(LEFT(H75&amp;H76,LEN(H75&amp;H76)-1),"")</f>
        <v>非流动资产0.00 万元</v>
      </c>
      <c r="D35" s="617"/>
      <c r="E35" s="617"/>
      <c r="F35" s="617"/>
      <c r="G35" s="617"/>
      <c r="H35" s="617"/>
      <c r="I35" s="617"/>
      <c r="J35" s="617"/>
      <c r="K35" s="617"/>
      <c r="L35" s="617"/>
      <c r="M35" s="617"/>
      <c r="N35" s="617"/>
      <c r="O35" s="646"/>
      <c r="P35" s="646"/>
    </row>
    <row r="36" spans="1:16">
      <c r="A36" s="614"/>
      <c r="B36" s="618" t="s">
        <v>179</v>
      </c>
      <c r="C36" s="644" t="str">
        <f>IFERROR(LEFT(G274&amp;G275&amp;G276&amp;G277&amp;G278&amp;G279&amp;G280&amp;G281&amp;G282&amp;G283&amp;G284&amp;G285&amp;G286,LEN(G274&amp;G275&amp;G276&amp;G277&amp;G278&amp;G279&amp;G280&amp;G281&amp;G282&amp;G283&amp;G284&amp;G285&amp;G286)-1),"")</f>
        <v/>
      </c>
      <c r="D36" s="617"/>
      <c r="E36" s="617"/>
      <c r="F36" s="617"/>
      <c r="G36" s="617"/>
      <c r="H36" s="617"/>
      <c r="I36" s="617"/>
      <c r="J36" s="617"/>
      <c r="K36" s="617"/>
      <c r="L36" s="617"/>
      <c r="M36" s="617"/>
      <c r="N36" s="617"/>
      <c r="O36" s="646"/>
      <c r="P36" s="646"/>
    </row>
    <row r="37" spans="1:16">
      <c r="A37" s="614"/>
      <c r="B37" s="618" t="s">
        <v>180</v>
      </c>
      <c r="C37" s="644" t="str">
        <f>IFERROR(LEFT(G288&amp;G289&amp;G290&amp;G291&amp;G292&amp;G293&amp;G294&amp;G295&amp;G296&amp;G297&amp;G298&amp;G299&amp;G300&amp;G301&amp;G302&amp;G303&amp;G304&amp;G305&amp;G306&amp;G307,LEN(G288&amp;G289&amp;G290&amp;G291&amp;G292&amp;G293&amp;G294&amp;G295&amp;G296&amp;G297&amp;G298&amp;G299&amp;G300&amp;G301&amp;G302&amp;G303&amp;G304&amp;G305&amp;G306&amp;G307)-1),"")</f>
        <v>固定资产净额</v>
      </c>
      <c r="D37" s="617"/>
      <c r="E37" s="617"/>
      <c r="F37" s="617"/>
      <c r="G37" s="617"/>
      <c r="H37" s="617"/>
      <c r="I37" s="617"/>
      <c r="J37" s="617"/>
      <c r="K37" s="617"/>
      <c r="L37" s="617"/>
      <c r="M37" s="617"/>
      <c r="N37" s="617"/>
      <c r="O37" s="646"/>
      <c r="P37" s="646"/>
    </row>
    <row r="38" spans="1:16">
      <c r="A38" s="614"/>
      <c r="B38" s="618" t="s">
        <v>181</v>
      </c>
      <c r="C38" s="644" t="str">
        <f>IFERROR(LEFT(H288&amp;H289&amp;H290&amp;H291&amp;H292&amp;H293&amp;H294&amp;H295&amp;H296&amp;H297&amp;H298&amp;H299&amp;H300&amp;H301&amp;H302&amp;H303&amp;H304&amp;H305&amp;H306&amp;H307,LEN(H288&amp;H289&amp;H290&amp;H291&amp;H292&amp;H293&amp;H294&amp;H295&amp;H296&amp;H297&amp;H298&amp;H299&amp;H300&amp;H301&amp;H302&amp;H303&amp;H304&amp;H305&amp;H306&amp;H307)-1),"")</f>
        <v>固定资产净额0.00 元</v>
      </c>
      <c r="D38" s="617"/>
      <c r="E38" s="617"/>
      <c r="F38" s="617"/>
      <c r="G38" s="617"/>
      <c r="H38" s="617"/>
      <c r="I38" s="617"/>
      <c r="J38" s="617"/>
      <c r="K38" s="617"/>
      <c r="L38" s="617"/>
      <c r="M38" s="617"/>
      <c r="N38" s="617"/>
      <c r="O38" s="646"/>
      <c r="P38" s="646"/>
    </row>
    <row r="39" spans="1:16">
      <c r="A39" s="614"/>
      <c r="B39" s="618" t="s">
        <v>182</v>
      </c>
      <c r="C39" s="644" t="str">
        <f>IFERROR(LEFT(G77&amp;G78&amp;G79&amp;G80&amp;G81&amp;G82&amp;G83&amp;G84&amp;G87&amp;G88&amp;G89&amp;G90&amp;G91&amp;G92&amp;G93&amp;G94&amp;G95&amp;G96,LEN(G77&amp;G78&amp;G79&amp;G80&amp;G81&amp;G82&amp;G83&amp;G84&amp;G87&amp;G88&amp;G89&amp;G90&amp;G91&amp;G92&amp;G93&amp;G94&amp;G95&amp;G96)-1),"")</f>
        <v/>
      </c>
      <c r="D39" s="617"/>
      <c r="E39" s="617"/>
      <c r="F39" s="617"/>
      <c r="G39" s="617"/>
      <c r="H39" s="617"/>
      <c r="I39" s="617"/>
      <c r="J39" s="617"/>
      <c r="K39" s="617"/>
      <c r="L39" s="617"/>
      <c r="M39" s="617"/>
      <c r="N39" s="617"/>
      <c r="O39" s="646"/>
      <c r="P39" s="646"/>
    </row>
    <row r="40" spans="1:16">
      <c r="A40" s="614"/>
      <c r="B40" s="618" t="s">
        <v>183</v>
      </c>
      <c r="C40" s="644" t="str">
        <f>IFERROR(LEFT(H158&amp;H159&amp;H160&amp;H161&amp;H162&amp;H163&amp;H164&amp;H165&amp;H166&amp;H167&amp;H168&amp;H169,LEN(H158&amp;H159&amp;H160&amp;H161&amp;H162&amp;H163&amp;H164&amp;H165&amp;H166&amp;H167&amp;H168&amp;H169)-1),"")</f>
        <v/>
      </c>
      <c r="D40" s="617"/>
      <c r="E40" s="617"/>
      <c r="F40" s="617"/>
      <c r="G40" s="617"/>
      <c r="H40" s="617"/>
      <c r="I40" s="617"/>
      <c r="J40" s="617"/>
      <c r="K40" s="617"/>
      <c r="L40" s="617"/>
      <c r="M40" s="617"/>
      <c r="N40" s="617"/>
      <c r="O40" s="646"/>
      <c r="P40" s="646"/>
    </row>
    <row r="41" spans="1:16">
      <c r="A41" s="614"/>
      <c r="B41" s="618" t="s">
        <v>184</v>
      </c>
      <c r="C41" s="644" t="str">
        <f>IFERROR(LEFT(G176&amp;G177&amp;G178&amp;G179,LEN(G176&amp;G177&amp;G178&amp;G179)-1),"")</f>
        <v/>
      </c>
      <c r="D41" s="617"/>
      <c r="E41" s="617"/>
      <c r="F41" s="617"/>
      <c r="G41" s="617"/>
      <c r="H41" s="617"/>
      <c r="I41" s="617"/>
      <c r="J41" s="617"/>
      <c r="K41" s="617"/>
      <c r="L41" s="617"/>
      <c r="M41" s="617"/>
      <c r="N41" s="617"/>
      <c r="O41" s="646"/>
      <c r="P41" s="646"/>
    </row>
    <row r="42" spans="1:16">
      <c r="A42" s="614"/>
      <c r="B42" s="618" t="s">
        <v>185</v>
      </c>
      <c r="C42" s="644" t="str">
        <f>IFERROR(LEFT(G193&amp;G194&amp;G195,LEN(G193&amp;G194&amp;G195)-1),"")</f>
        <v>固定资产-设备</v>
      </c>
      <c r="D42" s="617"/>
      <c r="E42" s="617"/>
      <c r="F42" s="617"/>
      <c r="G42" s="617"/>
      <c r="H42" s="617"/>
      <c r="I42" s="617"/>
      <c r="J42" s="617"/>
      <c r="K42" s="617"/>
      <c r="L42" s="617"/>
      <c r="M42" s="617"/>
      <c r="N42" s="617"/>
      <c r="O42" s="646"/>
      <c r="P42" s="646"/>
    </row>
    <row r="43" spans="1:16">
      <c r="A43" s="614"/>
      <c r="B43" s="645" t="s">
        <v>186</v>
      </c>
      <c r="C43" s="629"/>
      <c r="D43" s="646"/>
      <c r="E43" s="646"/>
      <c r="F43" s="646"/>
      <c r="G43" s="646"/>
      <c r="H43" s="646"/>
      <c r="I43" s="646"/>
      <c r="J43" s="646"/>
      <c r="K43" s="646"/>
      <c r="L43" s="646"/>
      <c r="M43" s="646"/>
      <c r="N43" s="646"/>
      <c r="O43" s="646"/>
      <c r="P43" s="646"/>
    </row>
    <row r="44" spans="1:16">
      <c r="A44" s="614"/>
      <c r="B44" s="645" t="s">
        <v>187</v>
      </c>
      <c r="C44" s="629"/>
      <c r="D44" s="646"/>
      <c r="E44" s="646"/>
      <c r="F44" s="646"/>
      <c r="G44" s="646"/>
      <c r="H44" s="646"/>
      <c r="I44" s="646"/>
      <c r="J44" s="646"/>
      <c r="K44" s="646"/>
      <c r="L44" s="646"/>
      <c r="M44" s="646"/>
      <c r="N44" s="646"/>
      <c r="O44" s="646"/>
      <c r="P44" s="646"/>
    </row>
    <row r="45" spans="1:16">
      <c r="A45" s="614"/>
      <c r="B45" s="617"/>
      <c r="C45" s="646"/>
      <c r="D45" s="646"/>
      <c r="E45" s="646"/>
      <c r="F45" s="646"/>
      <c r="G45" s="646"/>
      <c r="H45" s="646"/>
      <c r="I45" s="646"/>
      <c r="J45" s="646"/>
      <c r="K45" s="646"/>
      <c r="L45" s="646"/>
      <c r="M45" s="646"/>
      <c r="N45" s="646"/>
      <c r="O45" s="646"/>
      <c r="P45" s="646"/>
    </row>
    <row r="46" spans="1:16">
      <c r="A46" s="614"/>
      <c r="B46" s="615" t="s">
        <v>188</v>
      </c>
      <c r="C46" s="615"/>
      <c r="D46" s="646"/>
      <c r="E46" s="646"/>
      <c r="F46" s="646"/>
      <c r="G46" s="646"/>
      <c r="H46" s="646"/>
      <c r="I46" s="646"/>
      <c r="J46" s="646"/>
      <c r="K46" s="646"/>
      <c r="L46" s="646"/>
      <c r="M46" s="646"/>
      <c r="N46" s="646"/>
      <c r="O46" s="646"/>
      <c r="P46" s="646"/>
    </row>
    <row r="47" spans="1:16">
      <c r="A47" s="614"/>
      <c r="B47" s="616" t="s">
        <v>142</v>
      </c>
      <c r="C47" s="616" t="s">
        <v>189</v>
      </c>
      <c r="D47" s="616" t="s">
        <v>190</v>
      </c>
      <c r="E47" s="646"/>
      <c r="F47" s="646"/>
      <c r="G47" s="646"/>
      <c r="H47" s="646"/>
      <c r="I47" s="646"/>
      <c r="J47" s="646"/>
      <c r="K47" s="646"/>
      <c r="L47" s="646"/>
      <c r="M47" s="646"/>
      <c r="N47" s="646"/>
      <c r="O47" s="646"/>
      <c r="P47" s="646"/>
    </row>
    <row r="48" spans="1:16">
      <c r="A48" s="614"/>
      <c r="B48" s="618" t="s">
        <v>191</v>
      </c>
      <c r="C48" s="640">
        <f>'1-汇总表'!C29</f>
        <v>0</v>
      </c>
      <c r="D48" s="647">
        <f>'2-分类汇总'!C42</f>
        <v>0</v>
      </c>
      <c r="E48" s="646"/>
      <c r="F48" s="646"/>
      <c r="G48" s="646"/>
      <c r="H48" s="646"/>
      <c r="I48" s="646"/>
      <c r="J48" s="646"/>
      <c r="K48" s="646"/>
      <c r="L48" s="646"/>
      <c r="M48" s="646"/>
      <c r="N48" s="646"/>
      <c r="O48" s="646"/>
      <c r="P48" s="646"/>
    </row>
    <row r="49" spans="1:16">
      <c r="A49" s="614"/>
      <c r="B49" s="618" t="s">
        <v>192</v>
      </c>
      <c r="C49" s="640">
        <f>'1-汇总表'!C32</f>
        <v>0</v>
      </c>
      <c r="D49" s="647">
        <f>'2-分类汇总'!C66</f>
        <v>0</v>
      </c>
      <c r="E49" s="646"/>
      <c r="F49" s="646"/>
      <c r="G49" s="646"/>
      <c r="H49" s="646"/>
      <c r="I49" s="646"/>
      <c r="J49" s="646"/>
      <c r="K49" s="646"/>
      <c r="L49" s="646"/>
      <c r="M49" s="646"/>
      <c r="N49" s="646"/>
      <c r="O49" s="646"/>
      <c r="P49" s="646"/>
    </row>
    <row r="50" spans="1:16">
      <c r="A50" s="614"/>
      <c r="B50" s="618" t="s">
        <v>193</v>
      </c>
      <c r="C50" s="640">
        <f>'1-汇总表'!C33</f>
        <v>0</v>
      </c>
      <c r="D50" s="647">
        <f>'2-分类汇总'!C67</f>
        <v>0</v>
      </c>
      <c r="E50" s="646"/>
      <c r="F50" s="646"/>
      <c r="G50" s="646"/>
      <c r="H50" s="646"/>
      <c r="I50" s="646"/>
      <c r="J50" s="646"/>
      <c r="K50" s="646"/>
      <c r="L50" s="646"/>
      <c r="M50" s="646"/>
      <c r="N50" s="646"/>
      <c r="O50" s="646"/>
      <c r="P50" s="646"/>
    </row>
    <row r="51" spans="1:16">
      <c r="A51" s="614"/>
      <c r="B51" s="648" t="s">
        <v>194</v>
      </c>
      <c r="C51" s="649">
        <f>'1-汇总表'!D33</f>
        <v>244.06</v>
      </c>
      <c r="D51" s="650">
        <f>'2-分类汇总'!D67</f>
        <v>2440631</v>
      </c>
      <c r="E51" s="646"/>
      <c r="F51" s="646"/>
      <c r="G51" s="646"/>
      <c r="H51" s="646"/>
      <c r="I51" s="646"/>
      <c r="J51" s="646"/>
      <c r="K51" s="646"/>
      <c r="L51" s="646"/>
      <c r="M51" s="646"/>
      <c r="N51" s="646"/>
      <c r="O51" s="646"/>
      <c r="P51" s="646"/>
    </row>
    <row r="52" spans="1:16">
      <c r="A52" s="614"/>
      <c r="B52" s="648" t="s">
        <v>195</v>
      </c>
      <c r="C52" s="651"/>
      <c r="D52" s="652">
        <f>C52*10000</f>
        <v>0</v>
      </c>
      <c r="E52" s="646"/>
      <c r="F52" s="646"/>
      <c r="G52" s="646"/>
      <c r="H52" s="646"/>
      <c r="I52" s="646"/>
      <c r="J52" s="646"/>
      <c r="K52" s="646"/>
      <c r="L52" s="646"/>
      <c r="M52" s="646"/>
      <c r="N52" s="646"/>
      <c r="O52" s="646"/>
      <c r="P52" s="646"/>
    </row>
    <row r="53" spans="1:16">
      <c r="A53" s="614"/>
      <c r="B53" s="648" t="s">
        <v>196</v>
      </c>
      <c r="C53" s="653"/>
      <c r="D53" s="652">
        <f>C53*10000</f>
        <v>0</v>
      </c>
      <c r="E53" s="646"/>
      <c r="F53" s="646"/>
      <c r="G53" s="646"/>
      <c r="H53" s="646"/>
      <c r="I53" s="646"/>
      <c r="J53" s="646"/>
      <c r="K53" s="646"/>
      <c r="L53" s="646"/>
      <c r="M53" s="646"/>
      <c r="N53" s="646"/>
      <c r="O53" s="646"/>
      <c r="P53" s="646"/>
    </row>
    <row r="54" spans="1:16">
      <c r="A54" s="614"/>
      <c r="B54" s="618" t="s">
        <v>197</v>
      </c>
      <c r="C54" s="640">
        <f>ABS(C52-C51)</f>
        <v>244.06</v>
      </c>
      <c r="D54" s="640">
        <f>ABS(D52-D51)</f>
        <v>2440631</v>
      </c>
      <c r="E54" s="646"/>
      <c r="F54" s="646"/>
      <c r="G54" s="646"/>
      <c r="H54" s="646"/>
      <c r="I54" s="646"/>
      <c r="J54" s="646"/>
      <c r="K54" s="646"/>
      <c r="L54" s="646"/>
      <c r="M54" s="646"/>
      <c r="N54" s="646"/>
      <c r="O54" s="646"/>
      <c r="P54" s="646"/>
    </row>
    <row r="55" spans="1:16">
      <c r="A55" s="614"/>
      <c r="B55" s="618" t="s">
        <v>198</v>
      </c>
      <c r="C55" s="640">
        <f>IF(C51&gt;0,C54/C51*100,"")</f>
        <v>100</v>
      </c>
      <c r="D55" s="640"/>
      <c r="E55" s="646"/>
      <c r="F55" s="646"/>
      <c r="G55" s="646"/>
      <c r="H55" s="646"/>
      <c r="I55" s="646"/>
      <c r="J55" s="646"/>
      <c r="K55" s="646"/>
      <c r="L55" s="646"/>
      <c r="M55" s="646"/>
      <c r="N55" s="646"/>
      <c r="O55" s="646"/>
      <c r="P55" s="646"/>
    </row>
    <row r="56" spans="1:16">
      <c r="A56" s="614"/>
      <c r="B56" s="618" t="s">
        <v>199</v>
      </c>
      <c r="C56" s="640">
        <f>ABS(C52-C53)</f>
        <v>0</v>
      </c>
      <c r="D56" s="640">
        <f>ABS(D52-D53)</f>
        <v>0</v>
      </c>
      <c r="E56" s="646"/>
      <c r="F56" s="646"/>
      <c r="G56" s="646"/>
      <c r="H56" s="646"/>
      <c r="I56" s="646"/>
      <c r="J56" s="646"/>
      <c r="K56" s="646"/>
      <c r="L56" s="646"/>
      <c r="M56" s="646"/>
      <c r="N56" s="646"/>
      <c r="O56" s="646"/>
      <c r="P56" s="646"/>
    </row>
    <row r="57" spans="1:16">
      <c r="A57" s="614"/>
      <c r="B57" s="618" t="s">
        <v>200</v>
      </c>
      <c r="C57" s="640" t="str">
        <f>IF(C53&gt;0,C56/C53*100,"")</f>
        <v/>
      </c>
      <c r="D57" s="640"/>
      <c r="E57" s="646"/>
      <c r="F57" s="646"/>
      <c r="G57" s="646"/>
      <c r="H57" s="646"/>
      <c r="I57" s="646"/>
      <c r="J57" s="646"/>
      <c r="K57" s="646"/>
      <c r="L57" s="646"/>
      <c r="M57" s="646"/>
      <c r="N57" s="646"/>
      <c r="O57" s="646"/>
      <c r="P57" s="646"/>
    </row>
    <row r="58" spans="1:16">
      <c r="A58" s="614"/>
      <c r="B58" s="618" t="s">
        <v>201</v>
      </c>
      <c r="C58" s="640">
        <f>ABS(C51-C53)</f>
        <v>244.06</v>
      </c>
      <c r="D58" s="640">
        <f>ABS(D51-D53)</f>
        <v>2440631</v>
      </c>
      <c r="E58" s="646"/>
      <c r="F58" s="646"/>
      <c r="G58" s="646"/>
      <c r="H58" s="646"/>
      <c r="I58" s="646"/>
      <c r="J58" s="646"/>
      <c r="K58" s="646"/>
      <c r="L58" s="646"/>
      <c r="M58" s="646"/>
      <c r="N58" s="646"/>
      <c r="O58" s="646"/>
      <c r="P58" s="646"/>
    </row>
    <row r="59" spans="1:16">
      <c r="A59" s="614"/>
      <c r="B59" s="618" t="s">
        <v>200</v>
      </c>
      <c r="C59" s="640" t="str">
        <f>IF(C53&gt;0,C58/C53*100,"")</f>
        <v/>
      </c>
      <c r="D59" s="640"/>
      <c r="E59" s="646"/>
      <c r="F59" s="646"/>
      <c r="G59" s="646"/>
      <c r="H59" s="646"/>
      <c r="I59" s="646"/>
      <c r="J59" s="646"/>
      <c r="K59" s="646"/>
      <c r="L59" s="646"/>
      <c r="M59" s="646"/>
      <c r="N59" s="646"/>
      <c r="O59" s="646"/>
      <c r="P59" s="646"/>
    </row>
    <row r="60" spans="1:16">
      <c r="A60" s="614"/>
      <c r="B60" s="618" t="s">
        <v>202</v>
      </c>
      <c r="C60" s="640" t="str">
        <f>IF(C29&lt;C28,"低","高")</f>
        <v>低</v>
      </c>
      <c r="D60" s="640"/>
      <c r="E60" s="646"/>
      <c r="F60" s="646"/>
      <c r="G60" s="646"/>
      <c r="H60" s="646"/>
      <c r="I60" s="646"/>
      <c r="J60" s="646"/>
      <c r="K60" s="646"/>
      <c r="L60" s="646"/>
      <c r="M60" s="646"/>
      <c r="N60" s="646"/>
      <c r="O60" s="646"/>
      <c r="P60" s="646"/>
    </row>
    <row r="61" spans="1:16">
      <c r="A61" s="614"/>
      <c r="B61" s="645" t="s">
        <v>203</v>
      </c>
      <c r="C61" s="647" t="b">
        <f>IF(C23="资产基础法、收益法",C54,IF(C23="收益法、市场法",C56,IF(C23="资产基础法、市场法",C58)))</f>
        <v>0</v>
      </c>
      <c r="D61" s="647" t="b">
        <f>IF(C23="资产基础法、收益法",D54,IF(C23="收益法、市场法",D56,IF(C23="资产基础法、市场法",D58)))</f>
        <v>0</v>
      </c>
      <c r="E61" s="646"/>
      <c r="F61" s="646"/>
      <c r="G61" s="646"/>
      <c r="H61" s="646"/>
      <c r="I61" s="646"/>
      <c r="J61" s="646"/>
      <c r="K61" s="646"/>
      <c r="L61" s="646"/>
      <c r="M61" s="646"/>
      <c r="N61" s="646"/>
      <c r="O61" s="646"/>
      <c r="P61" s="646"/>
    </row>
    <row r="62" spans="1:16">
      <c r="A62" s="614"/>
      <c r="B62" s="645" t="s">
        <v>204</v>
      </c>
      <c r="C62" s="647" t="b">
        <f>IF(C23="资产基础法、收益法",C55,IF(C23="收益法、市场法",C57,IF(C23="资产基础法、市场法",C59)))</f>
        <v>0</v>
      </c>
      <c r="D62" s="647"/>
      <c r="E62" s="646"/>
      <c r="F62" s="646"/>
      <c r="G62" s="646"/>
      <c r="H62" s="646"/>
      <c r="I62" s="646"/>
      <c r="J62" s="646"/>
      <c r="K62" s="646"/>
      <c r="L62" s="646"/>
      <c r="M62" s="646"/>
      <c r="N62" s="646"/>
      <c r="O62" s="646"/>
      <c r="P62" s="646"/>
    </row>
    <row r="63" spans="1:16">
      <c r="A63" s="614"/>
      <c r="B63" s="645" t="s">
        <v>205</v>
      </c>
      <c r="C63" s="618" t="str">
        <f>C64&amp;C65&amp;C66</f>
        <v>评估基准日，被评估单位股东权益账面值0.00 万元，评估值244.06 万元，评估增值244.06 万元，增值率%。其中，总资产账面值0.00 万元，评估值244.06 万元，评估增值244.06 万元，增值率%。负债账面值0.00 万元，评估值0.00 万元，无增减值变动。</v>
      </c>
      <c r="D63" s="647"/>
      <c r="E63" s="646"/>
      <c r="F63" s="646"/>
      <c r="G63" s="646"/>
      <c r="H63" s="646"/>
      <c r="I63" s="646"/>
      <c r="J63" s="646"/>
      <c r="K63" s="646"/>
      <c r="L63" s="646"/>
      <c r="M63" s="646"/>
      <c r="N63" s="646"/>
      <c r="O63" s="646"/>
      <c r="P63" s="646"/>
    </row>
    <row r="64" spans="1:16">
      <c r="A64" s="614"/>
      <c r="B64" s="645" t="s">
        <v>206</v>
      </c>
      <c r="C64" s="618" t="str">
        <f>IF(E101&lt;&gt;0,"评估基准日，被评估单位股东权益账面值"&amp;TEXT(C101,"#,##0.00_ ")&amp;"万元，"&amp;"评估值"&amp;TEXT(D101,"#,##0.00_ ")&amp;"万元，"&amp;"评估增值"&amp;TEXT(E101,"#,##0.00_ ")&amp;"万元，"&amp;"增值率"&amp;TEXT(F101,"#,##0.00_ ")&amp;"%。","评估基准日，被评估单位股东权益账面值"&amp;TEXT(C101,"#,##0.00_ ")&amp;"万元，"&amp;"评估值"&amp;TEXT(D101,"#,##0.00_ ")&amp;"万元，"&amp;"无增减值变动。")</f>
        <v>评估基准日，被评估单位股东权益账面值0.00 万元，评估值244.06 万元，评估增值244.06 万元，增值率%。</v>
      </c>
      <c r="D64" s="647"/>
      <c r="E64" s="646"/>
      <c r="F64" s="646"/>
      <c r="G64" s="646"/>
      <c r="H64" s="646"/>
      <c r="I64" s="646"/>
      <c r="J64" s="646"/>
      <c r="K64" s="646"/>
      <c r="L64" s="646"/>
      <c r="M64" s="646"/>
      <c r="N64" s="646"/>
      <c r="O64" s="646"/>
      <c r="P64" s="646"/>
    </row>
    <row r="65" spans="1:16">
      <c r="A65" s="614"/>
      <c r="B65" s="645" t="s">
        <v>207</v>
      </c>
      <c r="C65" s="618" t="str">
        <f>IF(E97&lt;&gt;0,"其中，总资产账面值"&amp;TEXT(C97,"#,##0.00_ ")&amp;"万元，"&amp;"评估值"&amp;TEXT(D97,"#,##0.00_ ")&amp;"万元，"&amp;"评估增值"&amp;TEXT(E97,"#,##0.00_ ")&amp;"万元，"&amp;"增值率"&amp;TEXT(F97,"#,##0.00_ ")&amp;"%。","其中，总资产账面值"&amp;TEXT(C97,"#,##0.00_ ")&amp;"万元，"&amp;"评估值"&amp;TEXT(D97,"#,##0.00_ ")&amp;"万元，"&amp;"无增减值变动。")</f>
        <v>其中，总资产账面值0.00 万元，评估值244.06 万元，评估增值244.06 万元，增值率%。</v>
      </c>
      <c r="D65" s="647"/>
      <c r="E65" s="646"/>
      <c r="F65" s="646"/>
      <c r="G65" s="646"/>
      <c r="H65" s="646"/>
      <c r="I65" s="646"/>
      <c r="J65" s="646"/>
      <c r="K65" s="646"/>
      <c r="L65" s="646"/>
      <c r="M65" s="646"/>
      <c r="N65" s="646"/>
      <c r="O65" s="646"/>
      <c r="P65" s="646"/>
    </row>
    <row r="66" spans="1:16">
      <c r="A66" s="614"/>
      <c r="B66" s="645" t="s">
        <v>208</v>
      </c>
      <c r="C66" s="618" t="str">
        <f>IF(E100&lt;&gt;0,"负债账面值"&amp;TEXT(C100,"#,##0.00_ ")&amp;"万元，"&amp;"评估值"&amp;TEXT(D100,"#,##0.00_ ")&amp;"万元，"&amp;"评估增值"&amp;TEXT(E100,"#,##0.00_ ")&amp;"万元，"&amp;"增值率"&amp;TEXT(F100,"#,##0.00_ ")&amp;"%。","负债账面值"&amp;TEXT(C100,"#,##0.00_ ")&amp;"万元，"&amp;"评估值"&amp;TEXT(D100,"#,##0.00_ ")&amp;"万元，"&amp;"无增减值变动。")</f>
        <v>负债账面值0.00 万元，评估值0.00 万元，无增减值变动。</v>
      </c>
      <c r="D66" s="647"/>
      <c r="E66" s="646"/>
      <c r="F66" s="646"/>
      <c r="G66" s="646"/>
      <c r="H66" s="646"/>
      <c r="I66" s="646"/>
      <c r="J66" s="646"/>
      <c r="K66" s="646"/>
      <c r="L66" s="646"/>
      <c r="M66" s="646"/>
      <c r="N66" s="646"/>
      <c r="O66" s="646"/>
      <c r="P66" s="646"/>
    </row>
    <row r="67" spans="1:16">
      <c r="A67" s="614"/>
      <c r="B67" s="645" t="s">
        <v>209</v>
      </c>
      <c r="C67" s="618" t="str">
        <f>IF(E178&lt;&gt;0,"在建工程-在建土建增值"&amp;TEXT(E178,"#,##0.00_ ")&amp;"元，"&amp;"增值率"&amp;TEXT(F178,"#,##0.00_ ")&amp;"%","无增减值变动")</f>
        <v>无增减值变动</v>
      </c>
      <c r="D67" s="647"/>
      <c r="E67" s="646"/>
      <c r="F67" s="646"/>
      <c r="G67" s="646"/>
      <c r="H67" s="646"/>
      <c r="I67" s="646"/>
      <c r="J67" s="646"/>
      <c r="K67" s="646"/>
      <c r="L67" s="646"/>
      <c r="M67" s="646"/>
      <c r="N67" s="646"/>
      <c r="O67" s="646"/>
      <c r="P67" s="646"/>
    </row>
    <row r="68" spans="1:16">
      <c r="A68" s="614"/>
      <c r="B68" s="645" t="s">
        <v>210</v>
      </c>
      <c r="C68" s="618" t="str">
        <f>IF(E179&lt;&gt;0,"土地使用权增值"&amp;TEXT(E179,"#,##0.00_ ")&amp;"元，"&amp;"增值率"&amp;TEXT(F179,"#,##0.00_ ")&amp;"%","无增减值变动")</f>
        <v>无增减值变动</v>
      </c>
      <c r="D68" s="647"/>
      <c r="E68" s="646"/>
      <c r="F68" s="646"/>
      <c r="G68" s="646"/>
      <c r="H68" s="646"/>
      <c r="I68" s="646"/>
      <c r="J68" s="646"/>
      <c r="K68" s="646"/>
      <c r="L68" s="646"/>
      <c r="M68" s="646"/>
      <c r="N68" s="646"/>
      <c r="O68" s="646"/>
      <c r="P68" s="646"/>
    </row>
    <row r="69" spans="1:16">
      <c r="A69" s="614"/>
      <c r="B69" s="645" t="s">
        <v>211</v>
      </c>
      <c r="C69" s="618" t="str">
        <f>IF(H204&lt;&gt;0,"固定资产—设备类增值"&amp;TEXT(H204,"#,##0.00_ ")&amp;"元，"&amp;"增值率"&amp;TEXT(J204,"#,##0.00_ ")&amp;"%","无增减值变动")</f>
        <v>固定资产—设备类增值2,440,631.00 元，增值率%</v>
      </c>
      <c r="D69" s="647"/>
      <c r="E69" s="646"/>
      <c r="F69" s="646"/>
      <c r="G69" s="646"/>
      <c r="H69" s="646"/>
      <c r="I69" s="646"/>
      <c r="J69" s="646"/>
      <c r="K69" s="646"/>
      <c r="L69" s="646"/>
      <c r="M69" s="646"/>
      <c r="N69" s="646"/>
      <c r="O69" s="646"/>
      <c r="P69" s="646"/>
    </row>
    <row r="70" spans="1:16">
      <c r="A70" s="614"/>
      <c r="B70" s="645" t="s">
        <v>212</v>
      </c>
      <c r="C70" s="618" t="str">
        <f>IF(E208&lt;&gt;0,"在建工程—设备安装工程增值"&amp;TEXT(E208,"#,##0.00_ ")&amp;"元，"&amp;"增值率"&amp;TEXT(F208,"#,##0.00_ ")&amp;"%","无增减值变动")</f>
        <v>无增减值变动</v>
      </c>
      <c r="D70" s="647"/>
      <c r="E70" s="646"/>
      <c r="F70" s="646"/>
      <c r="G70" s="646"/>
      <c r="H70" s="646"/>
      <c r="I70" s="646"/>
      <c r="J70" s="646"/>
      <c r="K70" s="646"/>
      <c r="L70" s="646"/>
      <c r="M70" s="646"/>
      <c r="N70" s="646"/>
      <c r="O70" s="646"/>
      <c r="P70" s="646"/>
    </row>
    <row r="71" spans="1:16">
      <c r="A71" s="614"/>
      <c r="B71" s="617"/>
      <c r="C71" s="646"/>
      <c r="D71" s="646"/>
      <c r="E71" s="646"/>
      <c r="F71" s="646"/>
      <c r="G71" s="646"/>
      <c r="H71" s="646"/>
      <c r="I71" s="646"/>
      <c r="J71" s="646"/>
      <c r="K71" s="646"/>
      <c r="L71" s="646"/>
      <c r="M71" s="646"/>
      <c r="N71" s="646"/>
      <c r="O71" s="646"/>
      <c r="P71" s="646"/>
    </row>
    <row r="72" spans="1:6">
      <c r="A72" s="614"/>
      <c r="B72" s="615" t="s">
        <v>213</v>
      </c>
      <c r="C72" s="615"/>
      <c r="D72" s="615"/>
      <c r="E72" s="615"/>
      <c r="F72" s="615"/>
    </row>
    <row r="73" spans="1:8">
      <c r="A73" s="654" t="str">
        <f>IF(AND(C101=0,D101=0),"N","Y")</f>
        <v>Y</v>
      </c>
      <c r="B73" s="655" t="s">
        <v>214</v>
      </c>
      <c r="C73" s="656" t="s">
        <v>215</v>
      </c>
      <c r="D73" s="656" t="s">
        <v>216</v>
      </c>
      <c r="E73" s="656" t="s">
        <v>217</v>
      </c>
      <c r="F73" s="656" t="s">
        <v>218</v>
      </c>
      <c r="G73" s="657" t="s">
        <v>219</v>
      </c>
      <c r="H73" s="624" t="s">
        <v>220</v>
      </c>
    </row>
    <row r="74" spans="1:8">
      <c r="A74" s="654" t="str">
        <f>IF(AND(C101=0,D101=0),"N","Y")</f>
        <v>Y</v>
      </c>
      <c r="B74" s="658"/>
      <c r="C74" s="656" t="s">
        <v>221</v>
      </c>
      <c r="D74" s="656" t="s">
        <v>222</v>
      </c>
      <c r="E74" s="656" t="s">
        <v>223</v>
      </c>
      <c r="F74" s="656" t="s">
        <v>224</v>
      </c>
      <c r="G74" s="657"/>
      <c r="H74" s="624"/>
    </row>
    <row r="75" spans="1:8">
      <c r="A75" s="654" t="str">
        <f>IF(AND(C75=0,D75=0),"N","Y")</f>
        <v>N</v>
      </c>
      <c r="B75" s="618" t="s">
        <v>225</v>
      </c>
      <c r="C75" s="659">
        <f>'1-汇总表'!C7</f>
        <v>0</v>
      </c>
      <c r="D75" s="659">
        <f>'1-汇总表'!D7</f>
        <v>0</v>
      </c>
      <c r="E75" s="659">
        <f>'1-汇总表'!E7</f>
        <v>0</v>
      </c>
      <c r="F75" s="659" t="str">
        <f>'1-汇总表'!F7</f>
        <v/>
      </c>
      <c r="G75" s="656" t="str">
        <f>IF(AND(C75=0,D75=0),"",B75&amp;"、")</f>
        <v/>
      </c>
      <c r="H75" s="660" t="str">
        <f>IF(AND(C75=0,D75=0),"",B75&amp;TEXT(C75,"#,##0.00_ ")&amp;"万元"&amp;"、")</f>
        <v/>
      </c>
    </row>
    <row r="76" spans="1:8">
      <c r="A76" s="654" t="str">
        <f t="shared" ref="A76:A101" si="0">IF(AND(C76=0,D76=0),"N","Y")</f>
        <v>Y</v>
      </c>
      <c r="B76" s="618" t="s">
        <v>226</v>
      </c>
      <c r="C76" s="659">
        <f>'1-汇总表'!C8</f>
        <v>0</v>
      </c>
      <c r="D76" s="659">
        <f>'1-汇总表'!D8</f>
        <v>244.06</v>
      </c>
      <c r="E76" s="659">
        <f>'1-汇总表'!E8</f>
        <v>244.06</v>
      </c>
      <c r="F76" s="659" t="str">
        <f>'1-汇总表'!F8</f>
        <v/>
      </c>
      <c r="G76" s="656" t="str">
        <f>IF(AND(C76=0,D76=0),"",B76&amp;"、")</f>
        <v>非流动资产、</v>
      </c>
      <c r="H76" s="660" t="str">
        <f>IF(AND(C76=0,D76=0),"",B76&amp;TEXT(C76,"#,##0.00_ ")&amp;"万元"&amp;"、")</f>
        <v>非流动资产0.00 万元、</v>
      </c>
    </row>
    <row r="77" spans="1:8">
      <c r="A77" s="654" t="str">
        <f t="shared" si="0"/>
        <v>N</v>
      </c>
      <c r="B77" s="661" t="s">
        <v>227</v>
      </c>
      <c r="C77" s="659">
        <f>'1-汇总表'!C9</f>
        <v>0</v>
      </c>
      <c r="D77" s="659">
        <f>'1-汇总表'!D9</f>
        <v>0</v>
      </c>
      <c r="E77" s="659">
        <f>'1-汇总表'!E9</f>
        <v>0</v>
      </c>
      <c r="F77" s="659" t="str">
        <f>'1-汇总表'!F9</f>
        <v/>
      </c>
      <c r="G77" s="656" t="str">
        <f>IF(AND(C77=0,D77=0),"",RIGHT(B77,8)&amp;"、")</f>
        <v/>
      </c>
      <c r="H77" s="656" t="str">
        <f>IF(AND(C77=0,D77=0),"",RIGHT(B77,8)&amp;TEXT(C77,"#,##0.00_ ")&amp;"万元"&amp;"、")</f>
        <v/>
      </c>
    </row>
    <row r="78" spans="1:8">
      <c r="A78" s="654" t="str">
        <f t="shared" si="0"/>
        <v>N</v>
      </c>
      <c r="B78" s="618" t="s">
        <v>228</v>
      </c>
      <c r="C78" s="659">
        <f>'1-汇总表'!C10</f>
        <v>0</v>
      </c>
      <c r="D78" s="659">
        <f>'1-汇总表'!D10</f>
        <v>0</v>
      </c>
      <c r="E78" s="659">
        <f>'1-汇总表'!E10</f>
        <v>0</v>
      </c>
      <c r="F78" s="659" t="str">
        <f>'1-汇总表'!F10</f>
        <v/>
      </c>
      <c r="G78" s="656" t="str">
        <f>IF(AND(C78=0,D78=0),"",RIGHT(B78,7)&amp;"、")</f>
        <v/>
      </c>
      <c r="H78" s="656" t="str">
        <f>IF(AND(C78=0,D78=0),"",RIGHT(B78,7)&amp;TEXT(C78,"#,##0.00_ ")&amp;"万元"&amp;"、")</f>
        <v/>
      </c>
    </row>
    <row r="79" spans="1:8">
      <c r="A79" s="654" t="str">
        <f t="shared" si="0"/>
        <v>N</v>
      </c>
      <c r="B79" s="618" t="s">
        <v>229</v>
      </c>
      <c r="C79" s="659">
        <f>'1-汇总表'!C11</f>
        <v>0</v>
      </c>
      <c r="D79" s="659">
        <f>'1-汇总表'!D11</f>
        <v>0</v>
      </c>
      <c r="E79" s="659">
        <f>'1-汇总表'!E11</f>
        <v>0</v>
      </c>
      <c r="F79" s="659" t="str">
        <f>'1-汇总表'!F11</f>
        <v/>
      </c>
      <c r="G79" s="656" t="str">
        <f>IF(AND(C79=0,D79=0),"",RIGHT(B79,6)&amp;"、")</f>
        <v/>
      </c>
      <c r="H79" s="656" t="str">
        <f>IF(AND(C79=0,D79=0),"",RIGHT(B79,6)&amp;TEXT(C79,"#,##0.00_ ")&amp;"万元"&amp;"、")</f>
        <v/>
      </c>
    </row>
    <row r="80" spans="1:8">
      <c r="A80" s="654" t="str">
        <f t="shared" si="0"/>
        <v>N</v>
      </c>
      <c r="B80" s="618" t="s">
        <v>230</v>
      </c>
      <c r="C80" s="659">
        <f>'1-汇总表'!C12</f>
        <v>0</v>
      </c>
      <c r="D80" s="659">
        <f>'1-汇总表'!D12</f>
        <v>0</v>
      </c>
      <c r="E80" s="659">
        <f>'1-汇总表'!E12</f>
        <v>0</v>
      </c>
      <c r="F80" s="659" t="str">
        <f>'1-汇总表'!F12</f>
        <v/>
      </c>
      <c r="G80" s="656" t="str">
        <f>IF(AND(C80=0,D80=0),"",RIGHT(B80,6)&amp;"、")</f>
        <v/>
      </c>
      <c r="H80" s="656" t="str">
        <f t="shared" ref="H80:H82" si="1">IF(AND(C80=0,D80=0),"",RIGHT(B80,6)&amp;TEXT(C80,"#,##0.00_ ")&amp;"万元"&amp;"、")</f>
        <v/>
      </c>
    </row>
    <row r="81" spans="1:8">
      <c r="A81" s="654" t="str">
        <f t="shared" si="0"/>
        <v>N</v>
      </c>
      <c r="B81" s="618" t="s">
        <v>231</v>
      </c>
      <c r="C81" s="659">
        <f>'1-汇总表'!C13</f>
        <v>0</v>
      </c>
      <c r="D81" s="659">
        <f>'1-汇总表'!D13</f>
        <v>0</v>
      </c>
      <c r="E81" s="659">
        <f>'1-汇总表'!E13</f>
        <v>0</v>
      </c>
      <c r="F81" s="659" t="str">
        <f>'1-汇总表'!F13</f>
        <v/>
      </c>
      <c r="G81" s="656" t="str">
        <f>IF(AND(C81=0,D81=0),"",RIGHT(B81,6)&amp;"、")</f>
        <v/>
      </c>
      <c r="H81" s="656" t="str">
        <f t="shared" si="1"/>
        <v/>
      </c>
    </row>
    <row r="82" spans="1:8">
      <c r="A82" s="654" t="str">
        <f t="shared" si="0"/>
        <v>N</v>
      </c>
      <c r="B82" s="618" t="s">
        <v>232</v>
      </c>
      <c r="C82" s="659">
        <f>'1-汇总表'!C14</f>
        <v>0</v>
      </c>
      <c r="D82" s="659">
        <f>'1-汇总表'!D14</f>
        <v>0</v>
      </c>
      <c r="E82" s="659">
        <f>'1-汇总表'!E14</f>
        <v>0</v>
      </c>
      <c r="F82" s="659" t="str">
        <f>'1-汇总表'!F14</f>
        <v/>
      </c>
      <c r="G82" s="656" t="str">
        <f>IF(AND(C82=0,D82=0),"",RIGHT(B82,6)&amp;"、")</f>
        <v/>
      </c>
      <c r="H82" s="656" t="str">
        <f t="shared" si="1"/>
        <v/>
      </c>
    </row>
    <row r="83" spans="1:8">
      <c r="A83" s="654" t="str">
        <f t="shared" si="0"/>
        <v>N</v>
      </c>
      <c r="B83" s="618" t="s">
        <v>233</v>
      </c>
      <c r="C83" s="659">
        <f>'1-汇总表'!C15</f>
        <v>0</v>
      </c>
      <c r="D83" s="659">
        <f>'1-汇总表'!D15</f>
        <v>0</v>
      </c>
      <c r="E83" s="659">
        <f>'1-汇总表'!E15</f>
        <v>0</v>
      </c>
      <c r="F83" s="659" t="str">
        <f>'1-汇总表'!F15</f>
        <v/>
      </c>
      <c r="G83" s="656" t="str">
        <f>IF(AND(C83=0,D83=0),"",RIGHT(B83,8)&amp;"、")</f>
        <v/>
      </c>
      <c r="H83" s="656" t="str">
        <f>IF(AND(C83=0,D83=0),"",RIGHT(B83,8)&amp;TEXT(C83,"#,##0.00_ ")&amp;"万元"&amp;"、")</f>
        <v/>
      </c>
    </row>
    <row r="84" spans="1:8">
      <c r="A84" s="654" t="str">
        <f t="shared" si="0"/>
        <v>N</v>
      </c>
      <c r="B84" s="618" t="s">
        <v>234</v>
      </c>
      <c r="C84" s="659">
        <f>'1-汇总表'!C16</f>
        <v>0</v>
      </c>
      <c r="D84" s="659">
        <f>'1-汇总表'!D16</f>
        <v>0</v>
      </c>
      <c r="E84" s="659">
        <f>'1-汇总表'!E16</f>
        <v>0</v>
      </c>
      <c r="F84" s="659" t="str">
        <f>'1-汇总表'!F16</f>
        <v/>
      </c>
      <c r="G84" s="656" t="str">
        <f>IF(AND(C84=0,D84=0),"",RIGHT(B84,9)&amp;"、")</f>
        <v/>
      </c>
      <c r="H84" s="656" t="str">
        <f>IF(AND(C84=0,D84=0),"",RIGHT(B84,9)&amp;TEXT(C84,"#,##0.00_ ")&amp;"万元"&amp;"、")</f>
        <v/>
      </c>
    </row>
    <row r="85" spans="1:8">
      <c r="A85" s="654" t="str">
        <f t="shared" si="0"/>
        <v>N</v>
      </c>
      <c r="B85" s="618" t="s">
        <v>235</v>
      </c>
      <c r="C85" s="659">
        <f>'1-汇总表'!C17</f>
        <v>0</v>
      </c>
      <c r="D85" s="659">
        <f>'1-汇总表'!D17</f>
        <v>0</v>
      </c>
      <c r="E85" s="659">
        <f>'1-汇总表'!E17</f>
        <v>0</v>
      </c>
      <c r="F85" s="659" t="str">
        <f>'1-汇总表'!F17</f>
        <v/>
      </c>
      <c r="G85" s="656" t="str">
        <f>IF(AND(C85=0,D85=0),"",RIGHT(B85,6)&amp;"、")</f>
        <v/>
      </c>
      <c r="H85" s="656" t="str">
        <f>IF(AND(C85=0,D85=0),"",RIGHT(B85,6)&amp;TEXT(C85,"#,##0.00_ ")&amp;"万元"&amp;"、")</f>
        <v/>
      </c>
    </row>
    <row r="86" spans="1:8">
      <c r="A86" s="654" t="str">
        <f t="shared" si="0"/>
        <v>Y</v>
      </c>
      <c r="B86" s="618" t="s">
        <v>236</v>
      </c>
      <c r="C86" s="659">
        <f>'1-汇总表'!C18</f>
        <v>0</v>
      </c>
      <c r="D86" s="659">
        <f>'1-汇总表'!D18</f>
        <v>244.06</v>
      </c>
      <c r="E86" s="659">
        <f>'1-汇总表'!E18</f>
        <v>244.06</v>
      </c>
      <c r="F86" s="659" t="str">
        <f>'1-汇总表'!F18</f>
        <v/>
      </c>
      <c r="G86" s="656" t="str">
        <f t="shared" ref="G86:G87" si="2">IF(AND(C86=0,D86=0),"",RIGHT(B86,6)&amp;"、")</f>
        <v>  固定资产、</v>
      </c>
      <c r="H86" s="656" t="str">
        <f t="shared" ref="H86:H87" si="3">IF(AND(C86=0,D86=0),"",RIGHT(B86,6)&amp;TEXT(C86,"#,##0.00_ ")&amp;"万元"&amp;"、")</f>
        <v>  固定资产0.00 万元、</v>
      </c>
    </row>
    <row r="87" spans="1:8">
      <c r="A87" s="654" t="str">
        <f t="shared" si="0"/>
        <v>N</v>
      </c>
      <c r="B87" s="618" t="s">
        <v>237</v>
      </c>
      <c r="C87" s="659">
        <f>'1-汇总表'!C19</f>
        <v>0</v>
      </c>
      <c r="D87" s="659">
        <f>'1-汇总表'!D19</f>
        <v>0</v>
      </c>
      <c r="E87" s="659">
        <f>'1-汇总表'!E19</f>
        <v>0</v>
      </c>
      <c r="F87" s="659" t="str">
        <f>'1-汇总表'!F19</f>
        <v/>
      </c>
      <c r="G87" s="656" t="str">
        <f t="shared" si="2"/>
        <v/>
      </c>
      <c r="H87" s="656" t="str">
        <f t="shared" si="3"/>
        <v/>
      </c>
    </row>
    <row r="88" spans="1:8">
      <c r="A88" s="654" t="str">
        <f t="shared" si="0"/>
        <v>N</v>
      </c>
      <c r="B88" s="618" t="s">
        <v>238</v>
      </c>
      <c r="C88" s="659">
        <f>'1-汇总表'!C20</f>
        <v>0</v>
      </c>
      <c r="D88" s="659">
        <f>'1-汇总表'!D20</f>
        <v>0</v>
      </c>
      <c r="E88" s="659">
        <f>'1-汇总表'!E20</f>
        <v>0</v>
      </c>
      <c r="F88" s="659" t="str">
        <f>'1-汇总表'!F20</f>
        <v/>
      </c>
      <c r="G88" s="656" t="str">
        <f>IF(AND(C88=0,D88=0),"",RIGHT(B88,7)&amp;"、")</f>
        <v/>
      </c>
      <c r="H88" s="656" t="str">
        <f>IF(AND(C88=0,D88=0),"",RIGHT(B88,7)&amp;TEXT(C88,"#,##0.00_ ")&amp;"万元"&amp;"、")</f>
        <v/>
      </c>
    </row>
    <row r="89" spans="1:8">
      <c r="A89" s="654" t="str">
        <f t="shared" si="0"/>
        <v>N</v>
      </c>
      <c r="B89" s="618" t="s">
        <v>239</v>
      </c>
      <c r="C89" s="659">
        <f>'1-汇总表'!C21</f>
        <v>0</v>
      </c>
      <c r="D89" s="659">
        <f>'1-汇总表'!D21</f>
        <v>0</v>
      </c>
      <c r="E89" s="659">
        <f>'1-汇总表'!E21</f>
        <v>0</v>
      </c>
      <c r="F89" s="659" t="str">
        <f>'1-汇总表'!F21</f>
        <v/>
      </c>
      <c r="G89" s="656" t="str">
        <f>IF(AND(C89=0,D89=0),"",RIGHT(B89,6)&amp;"、")</f>
        <v/>
      </c>
      <c r="H89" s="656" t="str">
        <f>IF(AND(C89=0,D89=0),"",RIGHT(B89,6)&amp;TEXT(C89,"#,##0.00_ ")&amp;"万元"&amp;"、")</f>
        <v/>
      </c>
    </row>
    <row r="90" spans="1:8">
      <c r="A90" s="654" t="str">
        <f t="shared" si="0"/>
        <v>N</v>
      </c>
      <c r="B90" s="618" t="s">
        <v>240</v>
      </c>
      <c r="C90" s="659">
        <f>'1-汇总表'!C22</f>
        <v>0</v>
      </c>
      <c r="D90" s="659">
        <f>'1-汇总表'!D22</f>
        <v>0</v>
      </c>
      <c r="E90" s="659">
        <f>'1-汇总表'!E22</f>
        <v>0</v>
      </c>
      <c r="F90" s="659" t="str">
        <f>'1-汇总表'!F22</f>
        <v/>
      </c>
      <c r="G90" s="656" t="str">
        <f t="shared" ref="G90:G94" si="4">IF(AND(C90=0,D90=0),"",RIGHT(B90,6)&amp;"、")</f>
        <v/>
      </c>
      <c r="H90" s="656" t="str">
        <f t="shared" ref="H90:H94" si="5">IF(AND(C90=0,D90=0),"",RIGHT(B90,6)&amp;TEXT(C90,"#,##0.00_ ")&amp;"万元"&amp;"、")</f>
        <v/>
      </c>
    </row>
    <row r="91" spans="1:8">
      <c r="A91" s="654" t="str">
        <f t="shared" si="0"/>
        <v>N</v>
      </c>
      <c r="B91" s="618" t="s">
        <v>241</v>
      </c>
      <c r="C91" s="659">
        <f>'1-汇总表'!C23</f>
        <v>0</v>
      </c>
      <c r="D91" s="659">
        <f>'1-汇总表'!D23</f>
        <v>0</v>
      </c>
      <c r="E91" s="659">
        <f>'1-汇总表'!E23</f>
        <v>0</v>
      </c>
      <c r="F91" s="659" t="str">
        <f>'1-汇总表'!F23</f>
        <v/>
      </c>
      <c r="G91" s="656" t="str">
        <f t="shared" si="4"/>
        <v/>
      </c>
      <c r="H91" s="656" t="str">
        <f t="shared" si="5"/>
        <v/>
      </c>
    </row>
    <row r="92" spans="1:8">
      <c r="A92" s="654" t="str">
        <f t="shared" si="0"/>
        <v>N</v>
      </c>
      <c r="B92" s="618" t="s">
        <v>242</v>
      </c>
      <c r="C92" s="659">
        <f>'1-汇总表'!C24</f>
        <v>0</v>
      </c>
      <c r="D92" s="659">
        <f>'1-汇总表'!D24</f>
        <v>0</v>
      </c>
      <c r="E92" s="659">
        <f>'1-汇总表'!E24</f>
        <v>0</v>
      </c>
      <c r="F92" s="659" t="str">
        <f>'1-汇总表'!F24</f>
        <v/>
      </c>
      <c r="G92" s="656" t="str">
        <f t="shared" si="4"/>
        <v/>
      </c>
      <c r="H92" s="656" t="str">
        <f t="shared" si="5"/>
        <v/>
      </c>
    </row>
    <row r="93" spans="1:8">
      <c r="A93" s="654" t="str">
        <f t="shared" si="0"/>
        <v>N</v>
      </c>
      <c r="B93" s="618" t="s">
        <v>243</v>
      </c>
      <c r="C93" s="659">
        <f>'1-汇总表'!C25</f>
        <v>0</v>
      </c>
      <c r="D93" s="659">
        <f>'1-汇总表'!D25</f>
        <v>0</v>
      </c>
      <c r="E93" s="659">
        <f>'1-汇总表'!E25</f>
        <v>0</v>
      </c>
      <c r="F93" s="659" t="str">
        <f>'1-汇总表'!F25</f>
        <v/>
      </c>
      <c r="G93" s="656" t="str">
        <f t="shared" si="4"/>
        <v/>
      </c>
      <c r="H93" s="656" t="str">
        <f t="shared" si="5"/>
        <v/>
      </c>
    </row>
    <row r="94" spans="1:8">
      <c r="A94" s="654" t="str">
        <f t="shared" si="0"/>
        <v>N</v>
      </c>
      <c r="B94" s="618" t="s">
        <v>244</v>
      </c>
      <c r="C94" s="659">
        <f>'1-汇总表'!C26</f>
        <v>0</v>
      </c>
      <c r="D94" s="659">
        <f>'1-汇总表'!D26</f>
        <v>0</v>
      </c>
      <c r="E94" s="659">
        <f>'1-汇总表'!E26</f>
        <v>0</v>
      </c>
      <c r="F94" s="659" t="str">
        <f>'1-汇总表'!F26</f>
        <v/>
      </c>
      <c r="G94" s="656" t="str">
        <f t="shared" si="4"/>
        <v/>
      </c>
      <c r="H94" s="656" t="str">
        <f t="shared" si="5"/>
        <v/>
      </c>
    </row>
    <row r="95" spans="1:8">
      <c r="A95" s="654" t="str">
        <f t="shared" si="0"/>
        <v>N</v>
      </c>
      <c r="B95" s="618" t="s">
        <v>245</v>
      </c>
      <c r="C95" s="659">
        <f>'1-汇总表'!C27</f>
        <v>0</v>
      </c>
      <c r="D95" s="659">
        <f>'1-汇总表'!D27</f>
        <v>0</v>
      </c>
      <c r="E95" s="659">
        <f>'1-汇总表'!E27</f>
        <v>0</v>
      </c>
      <c r="F95" s="659" t="str">
        <f>'1-汇总表'!F27</f>
        <v/>
      </c>
      <c r="G95" s="656" t="str">
        <f>IF(AND(C95=0,D95=0),"",RIGHT(B95,7)&amp;"、")</f>
        <v/>
      </c>
      <c r="H95" s="656" t="str">
        <f>IF(AND(C95=0,D95=0),"",RIGHT(B95,7)&amp;TEXT(C95,"#,##0.00_ ")&amp;"万元"&amp;"、")</f>
        <v/>
      </c>
    </row>
    <row r="96" spans="1:8">
      <c r="A96" s="654" t="str">
        <f t="shared" si="0"/>
        <v>N</v>
      </c>
      <c r="B96" s="618" t="s">
        <v>246</v>
      </c>
      <c r="C96" s="659">
        <f>'1-汇总表'!C28</f>
        <v>0</v>
      </c>
      <c r="D96" s="659">
        <f>'1-汇总表'!D28</f>
        <v>0</v>
      </c>
      <c r="E96" s="659">
        <f>'1-汇总表'!E28</f>
        <v>0</v>
      </c>
      <c r="F96" s="659" t="str">
        <f>'1-汇总表'!F28</f>
        <v/>
      </c>
      <c r="G96" s="656" t="str">
        <f>IF(AND(C96=0,D96=0),"",RIGHT(B96,7)&amp;"、")</f>
        <v/>
      </c>
      <c r="H96" s="656" t="str">
        <f>IF(AND(C96=0,D96=0),"",RIGHT(B96,7)&amp;TEXT(C96,"#,##0.00_ ")&amp;"万元"&amp;"、")</f>
        <v/>
      </c>
    </row>
    <row r="97" spans="1:8">
      <c r="A97" s="654" t="str">
        <f t="shared" si="0"/>
        <v>Y</v>
      </c>
      <c r="B97" s="648" t="s">
        <v>247</v>
      </c>
      <c r="C97" s="659">
        <f>'1-汇总表'!C29</f>
        <v>0</v>
      </c>
      <c r="D97" s="659">
        <f>'1-汇总表'!D29</f>
        <v>244.06</v>
      </c>
      <c r="E97" s="659">
        <f>'1-汇总表'!E29</f>
        <v>244.06</v>
      </c>
      <c r="F97" s="659" t="str">
        <f>'1-汇总表'!F29</f>
        <v/>
      </c>
      <c r="G97" s="656"/>
      <c r="H97" s="656"/>
    </row>
    <row r="98" spans="1:8">
      <c r="A98" s="654" t="str">
        <f t="shared" si="0"/>
        <v>N</v>
      </c>
      <c r="B98" s="618" t="s">
        <v>248</v>
      </c>
      <c r="C98" s="659">
        <f>'1-汇总表'!C30</f>
        <v>0</v>
      </c>
      <c r="D98" s="659">
        <f>'1-汇总表'!D30</f>
        <v>0</v>
      </c>
      <c r="E98" s="659">
        <f>'1-汇总表'!E30</f>
        <v>0</v>
      </c>
      <c r="F98" s="659" t="str">
        <f>'1-汇总表'!F30</f>
        <v/>
      </c>
      <c r="G98" s="656" t="str">
        <f>IF(AND(C98=0,D98=0),"",B98&amp;"、")</f>
        <v/>
      </c>
      <c r="H98" s="656" t="str">
        <f>IF(AND(C98=0,D98=0),"",B98&amp;TEXT(C98,"#,##0.00_ ")&amp;"万元"&amp;"、")</f>
        <v/>
      </c>
    </row>
    <row r="99" spans="1:8">
      <c r="A99" s="654" t="str">
        <f t="shared" si="0"/>
        <v>N</v>
      </c>
      <c r="B99" s="618" t="s">
        <v>249</v>
      </c>
      <c r="C99" s="659">
        <f>'1-汇总表'!C31</f>
        <v>0</v>
      </c>
      <c r="D99" s="659">
        <f>'1-汇总表'!D31</f>
        <v>0</v>
      </c>
      <c r="E99" s="659">
        <f>'1-汇总表'!E31</f>
        <v>0</v>
      </c>
      <c r="F99" s="659" t="str">
        <f>'1-汇总表'!F31</f>
        <v/>
      </c>
      <c r="G99" s="656" t="str">
        <f t="shared" ref="G99:G100" si="6">IF(AND(C99=0,D99=0),"",B99&amp;"、")</f>
        <v/>
      </c>
      <c r="H99" s="656" t="str">
        <f t="shared" ref="H99:H101" si="7">IF(AND(C99=0,D99=0),"",B99&amp;TEXT(C99,"#,##0.00_ ")&amp;"万元"&amp;"、")</f>
        <v/>
      </c>
    </row>
    <row r="100" spans="1:8">
      <c r="A100" s="654" t="str">
        <f t="shared" si="0"/>
        <v>N</v>
      </c>
      <c r="B100" s="648" t="s">
        <v>250</v>
      </c>
      <c r="C100" s="659">
        <f>'1-汇总表'!C32</f>
        <v>0</v>
      </c>
      <c r="D100" s="659">
        <f>'1-汇总表'!D32</f>
        <v>0</v>
      </c>
      <c r="E100" s="659">
        <f>'1-汇总表'!E32</f>
        <v>0</v>
      </c>
      <c r="F100" s="659" t="str">
        <f>'1-汇总表'!F32</f>
        <v/>
      </c>
      <c r="G100" s="656" t="str">
        <f t="shared" si="6"/>
        <v/>
      </c>
      <c r="H100" s="656" t="str">
        <f t="shared" si="7"/>
        <v/>
      </c>
    </row>
    <row r="101" spans="1:8">
      <c r="A101" s="654" t="str">
        <f t="shared" si="0"/>
        <v>Y</v>
      </c>
      <c r="B101" s="648" t="s">
        <v>251</v>
      </c>
      <c r="C101" s="659">
        <f>'1-汇总表'!C33</f>
        <v>0</v>
      </c>
      <c r="D101" s="659">
        <f>'1-汇总表'!D33</f>
        <v>244.06</v>
      </c>
      <c r="E101" s="659">
        <f>'1-汇总表'!E33</f>
        <v>244.06</v>
      </c>
      <c r="F101" s="659" t="str">
        <f>'1-汇总表'!F33</f>
        <v/>
      </c>
      <c r="G101" s="656" t="str">
        <f>IF(AND(C101=0,D101=0),"",B101)</f>
        <v>净资产</v>
      </c>
      <c r="H101" s="656" t="str">
        <f t="shared" si="7"/>
        <v>净资产0.00 万元、</v>
      </c>
    </row>
    <row r="102" spans="1:1">
      <c r="A102" s="614"/>
    </row>
    <row r="103" spans="1:5">
      <c r="A103" s="654"/>
      <c r="B103" s="662" t="s">
        <v>252</v>
      </c>
      <c r="C103" s="615"/>
      <c r="D103" s="615"/>
      <c r="E103" s="615"/>
    </row>
    <row r="104" spans="1:6">
      <c r="A104" s="654" t="s">
        <v>253</v>
      </c>
      <c r="B104" s="624" t="s">
        <v>142</v>
      </c>
      <c r="C104" s="624" t="str">
        <f>资产负债表!C5</f>
        <v>2021年</v>
      </c>
      <c r="D104" s="624" t="str">
        <f>资产负债表!D5</f>
        <v>2022年</v>
      </c>
      <c r="E104" s="624" t="str">
        <f>资产负债表!E5</f>
        <v>2023年</v>
      </c>
      <c r="F104" s="663" t="str">
        <f>TEXT(基本信息输入表!M7,"yyyy年mm月dd日")</f>
        <v>2024年06月30日</v>
      </c>
    </row>
    <row r="105" spans="1:6">
      <c r="A105" s="654" t="s">
        <v>253</v>
      </c>
      <c r="B105" s="664" t="s">
        <v>247</v>
      </c>
      <c r="C105" s="665">
        <f>资产负债表!C44/10000</f>
        <v>0</v>
      </c>
      <c r="D105" s="665">
        <f>资产负债表!D44/10000</f>
        <v>0</v>
      </c>
      <c r="E105" s="665">
        <f>资产负债表!E44/10000</f>
        <v>0</v>
      </c>
      <c r="F105" s="665">
        <f>资产负债表!F44/10000</f>
        <v>0</v>
      </c>
    </row>
    <row r="106" spans="1:6">
      <c r="A106" s="654" t="s">
        <v>253</v>
      </c>
      <c r="B106" s="664" t="s">
        <v>250</v>
      </c>
      <c r="C106" s="665">
        <f>资产负债表!I31/10000</f>
        <v>0</v>
      </c>
      <c r="D106" s="665">
        <f>资产负债表!J31/10000</f>
        <v>0</v>
      </c>
      <c r="E106" s="665">
        <f>资产负债表!K31/10000</f>
        <v>0</v>
      </c>
      <c r="F106" s="665">
        <f>资产负债表!L31/10000</f>
        <v>0</v>
      </c>
    </row>
    <row r="107" spans="1:6">
      <c r="A107" s="654" t="s">
        <v>253</v>
      </c>
      <c r="B107" s="664" t="s">
        <v>254</v>
      </c>
      <c r="C107" s="665">
        <f>资产负债表!I43/10000</f>
        <v>0</v>
      </c>
      <c r="D107" s="665">
        <f>资产负债表!J43/10000</f>
        <v>0</v>
      </c>
      <c r="E107" s="665">
        <f>资产负债表!K43/10000</f>
        <v>0</v>
      </c>
      <c r="F107" s="665">
        <f>资产负债表!L43/10000</f>
        <v>0</v>
      </c>
    </row>
    <row r="108" spans="1:5">
      <c r="A108" s="654"/>
      <c r="B108" s="666"/>
      <c r="C108" s="667"/>
      <c r="D108" s="667"/>
      <c r="E108" s="667"/>
    </row>
    <row r="109" spans="1:5">
      <c r="A109" s="654"/>
      <c r="B109" s="668" t="s">
        <v>255</v>
      </c>
      <c r="C109" s="669"/>
      <c r="D109" s="669"/>
      <c r="E109" s="669"/>
    </row>
    <row r="110" spans="1:6">
      <c r="A110" s="654" t="s">
        <v>253</v>
      </c>
      <c r="B110" s="670" t="s">
        <v>142</v>
      </c>
      <c r="C110" s="671" t="str">
        <f>C104</f>
        <v>2021年</v>
      </c>
      <c r="D110" s="671" t="str">
        <f>D104</f>
        <v>2022年</v>
      </c>
      <c r="E110" s="671" t="str">
        <f>E104</f>
        <v>2023年</v>
      </c>
      <c r="F110" s="671" t="str">
        <f>TEXT(基本信息输入表!M7,"yyyy年mm月dd日")</f>
        <v>2024年06月30日</v>
      </c>
    </row>
    <row r="111" spans="1:6">
      <c r="A111" s="654" t="s">
        <v>253</v>
      </c>
      <c r="B111" s="664" t="s">
        <v>256</v>
      </c>
      <c r="C111" s="672"/>
      <c r="D111" s="672"/>
      <c r="E111" s="672"/>
      <c r="F111" s="672"/>
    </row>
    <row r="112" spans="1:6">
      <c r="A112" s="654" t="s">
        <v>253</v>
      </c>
      <c r="B112" s="664" t="s">
        <v>257</v>
      </c>
      <c r="C112" s="672"/>
      <c r="D112" s="672"/>
      <c r="E112" s="672"/>
      <c r="F112" s="672"/>
    </row>
    <row r="113" spans="1:6">
      <c r="A113" s="654" t="s">
        <v>253</v>
      </c>
      <c r="B113" s="664" t="s">
        <v>258</v>
      </c>
      <c r="C113" s="672"/>
      <c r="D113" s="672"/>
      <c r="E113" s="672"/>
      <c r="F113" s="672"/>
    </row>
    <row r="114" spans="1:6">
      <c r="A114" s="654"/>
      <c r="B114" s="666"/>
      <c r="C114" s="673"/>
      <c r="D114" s="673"/>
      <c r="E114" s="673"/>
      <c r="F114" s="673"/>
    </row>
    <row r="115" spans="1:5">
      <c r="A115" s="654"/>
      <c r="B115" s="662" t="s">
        <v>259</v>
      </c>
      <c r="C115" s="662"/>
      <c r="D115" s="662"/>
      <c r="E115" s="662"/>
    </row>
    <row r="116" spans="1:6">
      <c r="A116" s="654" t="s">
        <v>253</v>
      </c>
      <c r="B116" s="624" t="s">
        <v>142</v>
      </c>
      <c r="C116" s="624" t="str">
        <f>资产负债表!C5</f>
        <v>2021年</v>
      </c>
      <c r="D116" s="624" t="str">
        <f>资产负债表!D5</f>
        <v>2022年</v>
      </c>
      <c r="E116" s="624" t="str">
        <f>资产负债表!E5</f>
        <v>2023年</v>
      </c>
      <c r="F116" s="663" t="str">
        <f>TEXT(基本信息输入表!M7,"yyyy年mm月dd日")</f>
        <v>2024年06月30日</v>
      </c>
    </row>
    <row r="117" spans="1:6">
      <c r="A117" s="654" t="s">
        <v>253</v>
      </c>
      <c r="B117" s="664" t="s">
        <v>260</v>
      </c>
      <c r="C117" s="674"/>
      <c r="D117" s="674"/>
      <c r="E117" s="674"/>
      <c r="F117" s="674"/>
    </row>
    <row r="118" spans="1:6">
      <c r="A118" s="654" t="s">
        <v>253</v>
      </c>
      <c r="B118" s="664" t="s">
        <v>261</v>
      </c>
      <c r="C118" s="674"/>
      <c r="D118" s="674"/>
      <c r="E118" s="674"/>
      <c r="F118" s="674"/>
    </row>
    <row r="119" spans="1:6">
      <c r="A119" s="654" t="s">
        <v>253</v>
      </c>
      <c r="B119" s="664" t="s">
        <v>262</v>
      </c>
      <c r="C119" s="674"/>
      <c r="D119" s="674"/>
      <c r="E119" s="674"/>
      <c r="F119" s="674"/>
    </row>
    <row r="120" spans="1:6">
      <c r="A120" s="654" t="s">
        <v>253</v>
      </c>
      <c r="B120" s="664" t="s">
        <v>263</v>
      </c>
      <c r="C120" s="674"/>
      <c r="D120" s="674"/>
      <c r="E120" s="674"/>
      <c r="F120" s="672"/>
    </row>
    <row r="121" spans="1:5">
      <c r="A121" s="654"/>
      <c r="B121" s="666"/>
      <c r="C121" s="667"/>
      <c r="D121" s="667"/>
      <c r="E121" s="667"/>
    </row>
    <row r="122" spans="1:5">
      <c r="A122" s="654"/>
      <c r="B122" s="668" t="s">
        <v>264</v>
      </c>
      <c r="C122" s="668"/>
      <c r="D122" s="668"/>
      <c r="E122" s="668"/>
    </row>
    <row r="123" spans="1:6">
      <c r="A123" s="654" t="s">
        <v>253</v>
      </c>
      <c r="B123" s="670" t="s">
        <v>142</v>
      </c>
      <c r="C123" s="671" t="str">
        <f>C116</f>
        <v>2021年</v>
      </c>
      <c r="D123" s="671" t="str">
        <f>D116</f>
        <v>2022年</v>
      </c>
      <c r="E123" s="671" t="str">
        <f>E116</f>
        <v>2023年</v>
      </c>
      <c r="F123" s="671" t="str">
        <f>TEXT(基本信息输入表!M7,"yyyy年mm月dd日")</f>
        <v>2024年06月30日</v>
      </c>
    </row>
    <row r="124" spans="1:6">
      <c r="A124" s="654" t="s">
        <v>253</v>
      </c>
      <c r="B124" s="664" t="s">
        <v>256</v>
      </c>
      <c r="C124" s="672"/>
      <c r="D124" s="672"/>
      <c r="E124" s="672"/>
      <c r="F124" s="672"/>
    </row>
    <row r="125" spans="1:6">
      <c r="A125" s="654" t="s">
        <v>253</v>
      </c>
      <c r="B125" s="664" t="s">
        <v>265</v>
      </c>
      <c r="C125" s="672"/>
      <c r="D125" s="672"/>
      <c r="E125" s="672"/>
      <c r="F125" s="672"/>
    </row>
    <row r="126" spans="1:6">
      <c r="A126" s="654" t="s">
        <v>253</v>
      </c>
      <c r="B126" s="664" t="s">
        <v>258</v>
      </c>
      <c r="C126" s="672"/>
      <c r="D126" s="672"/>
      <c r="E126" s="672"/>
      <c r="F126" s="672"/>
    </row>
    <row r="127" spans="1:6">
      <c r="A127" s="654" t="s">
        <v>253</v>
      </c>
      <c r="B127" s="664" t="s">
        <v>266</v>
      </c>
      <c r="C127" s="672"/>
      <c r="D127" s="672"/>
      <c r="E127" s="672"/>
      <c r="F127" s="672"/>
    </row>
    <row r="128" spans="1:6">
      <c r="A128" s="654"/>
      <c r="B128" s="666"/>
      <c r="C128" s="673"/>
      <c r="D128" s="673"/>
      <c r="E128" s="673"/>
      <c r="F128" s="673"/>
    </row>
    <row r="129" spans="1:7">
      <c r="A129" s="654"/>
      <c r="B129" s="662" t="s">
        <v>267</v>
      </c>
      <c r="C129" s="662"/>
      <c r="D129" s="662"/>
      <c r="E129" s="662"/>
      <c r="F129" s="662"/>
      <c r="G129" s="662"/>
    </row>
    <row r="130" spans="1:7">
      <c r="A130" s="654" t="str">
        <f>IF(AND(C144=0,D144=0),"N","Y")</f>
        <v>N</v>
      </c>
      <c r="B130" s="657" t="s">
        <v>268</v>
      </c>
      <c r="C130" s="675" t="s">
        <v>215</v>
      </c>
      <c r="D130" s="657" t="s">
        <v>216</v>
      </c>
      <c r="E130" s="657" t="s">
        <v>217</v>
      </c>
      <c r="F130" s="657" t="s">
        <v>218</v>
      </c>
      <c r="G130" s="675" t="s">
        <v>219</v>
      </c>
    </row>
    <row r="131" spans="1:7">
      <c r="A131" s="654" t="str">
        <f>IF(AND(C131=0,D131=0),"N","Y")</f>
        <v>N</v>
      </c>
      <c r="B131" s="676" t="s">
        <v>269</v>
      </c>
      <c r="C131" s="665">
        <f>'3-流动汇总'!C7</f>
        <v>0</v>
      </c>
      <c r="D131" s="665">
        <f>'3-流动汇总'!D7</f>
        <v>0</v>
      </c>
      <c r="E131" s="665">
        <f>'3-流动汇总'!E7</f>
        <v>0</v>
      </c>
      <c r="F131" s="665" t="str">
        <f>'3-流动汇总'!F7</f>
        <v/>
      </c>
      <c r="G131" s="656" t="str">
        <f>IF(AND(C131=0,D131=0),"",B131&amp;"、")</f>
        <v/>
      </c>
    </row>
    <row r="132" spans="1:7">
      <c r="A132" s="654" t="str">
        <f t="shared" ref="A132:A144" si="8">IF(AND(C132=0,D132=0),"N","Y")</f>
        <v>N</v>
      </c>
      <c r="B132" s="676" t="s">
        <v>270</v>
      </c>
      <c r="C132" s="665">
        <f>'3-流动汇总'!C8</f>
        <v>0</v>
      </c>
      <c r="D132" s="665">
        <f>'3-流动汇总'!D8</f>
        <v>0</v>
      </c>
      <c r="E132" s="665">
        <f>'3-流动汇总'!E8</f>
        <v>0</v>
      </c>
      <c r="F132" s="665" t="str">
        <f>'3-流动汇总'!F8</f>
        <v/>
      </c>
      <c r="G132" s="656" t="str">
        <f t="shared" ref="G132:G143" si="9">IF(AND(C132=0,D132=0),"",B132&amp;"、")</f>
        <v/>
      </c>
    </row>
    <row r="133" spans="1:7">
      <c r="A133" s="654" t="str">
        <f t="shared" si="8"/>
        <v>N</v>
      </c>
      <c r="B133" s="676" t="s">
        <v>26</v>
      </c>
      <c r="C133" s="665">
        <f>'3-流动汇总'!C9</f>
        <v>0</v>
      </c>
      <c r="D133" s="665">
        <f>'3-流动汇总'!D9</f>
        <v>0</v>
      </c>
      <c r="E133" s="665">
        <f>'3-流动汇总'!E9</f>
        <v>0</v>
      </c>
      <c r="F133" s="665" t="str">
        <f>'3-流动汇总'!F9</f>
        <v/>
      </c>
      <c r="G133" s="656" t="str">
        <f t="shared" si="9"/>
        <v/>
      </c>
    </row>
    <row r="134" spans="1:7">
      <c r="A134" s="654" t="str">
        <f t="shared" si="8"/>
        <v>N</v>
      </c>
      <c r="B134" s="676" t="s">
        <v>27</v>
      </c>
      <c r="C134" s="665">
        <f>'3-流动汇总'!C10</f>
        <v>0</v>
      </c>
      <c r="D134" s="665">
        <f>'3-流动汇总'!D10</f>
        <v>0</v>
      </c>
      <c r="E134" s="665">
        <f>'3-流动汇总'!E10</f>
        <v>0</v>
      </c>
      <c r="F134" s="665" t="str">
        <f>'3-流动汇总'!F10</f>
        <v/>
      </c>
      <c r="G134" s="656" t="str">
        <f t="shared" si="9"/>
        <v/>
      </c>
    </row>
    <row r="135" spans="1:7">
      <c r="A135" s="654" t="str">
        <f t="shared" si="8"/>
        <v>N</v>
      </c>
      <c r="B135" s="676" t="s">
        <v>28</v>
      </c>
      <c r="C135" s="665">
        <f>'3-流动汇总'!C11</f>
        <v>0</v>
      </c>
      <c r="D135" s="665">
        <f>'3-流动汇总'!D11</f>
        <v>0</v>
      </c>
      <c r="E135" s="665">
        <f>'3-流动汇总'!E11</f>
        <v>0</v>
      </c>
      <c r="F135" s="665" t="str">
        <f>'3-流动汇总'!F11</f>
        <v/>
      </c>
      <c r="G135" s="656" t="str">
        <f t="shared" si="9"/>
        <v/>
      </c>
    </row>
    <row r="136" spans="1:7">
      <c r="A136" s="654" t="str">
        <f t="shared" si="8"/>
        <v>N</v>
      </c>
      <c r="B136" s="676" t="s">
        <v>271</v>
      </c>
      <c r="C136" s="665">
        <f>'3-流动汇总'!C12</f>
        <v>0</v>
      </c>
      <c r="D136" s="665">
        <f>'3-流动汇总'!D12</f>
        <v>0</v>
      </c>
      <c r="E136" s="665">
        <f>'3-流动汇总'!E12</f>
        <v>0</v>
      </c>
      <c r="F136" s="665" t="str">
        <f>'3-流动汇总'!F12</f>
        <v/>
      </c>
      <c r="G136" s="656" t="str">
        <f t="shared" si="9"/>
        <v/>
      </c>
    </row>
    <row r="137" spans="1:7">
      <c r="A137" s="654" t="str">
        <f t="shared" si="8"/>
        <v>N</v>
      </c>
      <c r="B137" s="676" t="s">
        <v>30</v>
      </c>
      <c r="C137" s="665">
        <f>'3-流动汇总'!C13</f>
        <v>0</v>
      </c>
      <c r="D137" s="665">
        <f>'3-流动汇总'!D13</f>
        <v>0</v>
      </c>
      <c r="E137" s="665">
        <f>'3-流动汇总'!E13</f>
        <v>0</v>
      </c>
      <c r="F137" s="665" t="str">
        <f>'3-流动汇总'!F13</f>
        <v/>
      </c>
      <c r="G137" s="656" t="str">
        <f t="shared" si="9"/>
        <v/>
      </c>
    </row>
    <row r="138" spans="1:7">
      <c r="A138" s="654" t="str">
        <f t="shared" si="8"/>
        <v>N</v>
      </c>
      <c r="B138" s="676" t="s">
        <v>31</v>
      </c>
      <c r="C138" s="665">
        <f>'3-流动汇总'!C14</f>
        <v>0</v>
      </c>
      <c r="D138" s="665">
        <f>'3-流动汇总'!D14</f>
        <v>0</v>
      </c>
      <c r="E138" s="665">
        <f>'3-流动汇总'!E14</f>
        <v>0</v>
      </c>
      <c r="F138" s="665" t="str">
        <f>'3-流动汇总'!F14</f>
        <v/>
      </c>
      <c r="G138" s="656" t="str">
        <f t="shared" si="9"/>
        <v/>
      </c>
    </row>
    <row r="139" spans="1:7">
      <c r="A139" s="654" t="str">
        <f t="shared" si="8"/>
        <v>N</v>
      </c>
      <c r="B139" s="676" t="s">
        <v>272</v>
      </c>
      <c r="C139" s="665">
        <f>'3-流动汇总'!C15</f>
        <v>0</v>
      </c>
      <c r="D139" s="665">
        <f>'3-流动汇总'!D15</f>
        <v>0</v>
      </c>
      <c r="E139" s="665">
        <f>'3-流动汇总'!E15</f>
        <v>0</v>
      </c>
      <c r="F139" s="665" t="str">
        <f>'3-流动汇总'!F15</f>
        <v/>
      </c>
      <c r="G139" s="656" t="str">
        <f t="shared" si="9"/>
        <v/>
      </c>
    </row>
    <row r="140" spans="1:7">
      <c r="A140" s="654" t="str">
        <f t="shared" si="8"/>
        <v>N</v>
      </c>
      <c r="B140" s="676" t="s">
        <v>45</v>
      </c>
      <c r="C140" s="665">
        <f>'3-流动汇总'!C16</f>
        <v>0</v>
      </c>
      <c r="D140" s="665">
        <f>'3-流动汇总'!D16</f>
        <v>0</v>
      </c>
      <c r="E140" s="665">
        <f>'3-流动汇总'!E16</f>
        <v>0</v>
      </c>
      <c r="F140" s="665" t="str">
        <f>'3-流动汇总'!F16</f>
        <v/>
      </c>
      <c r="G140" s="656" t="str">
        <f t="shared" si="9"/>
        <v/>
      </c>
    </row>
    <row r="141" spans="1:7">
      <c r="A141" s="654" t="str">
        <f t="shared" si="8"/>
        <v>N</v>
      </c>
      <c r="B141" s="676" t="s">
        <v>46</v>
      </c>
      <c r="C141" s="665">
        <f>'3-流动汇总'!C17</f>
        <v>0</v>
      </c>
      <c r="D141" s="665">
        <f>'3-流动汇总'!D17</f>
        <v>0</v>
      </c>
      <c r="E141" s="665">
        <f>'3-流动汇总'!E17</f>
        <v>0</v>
      </c>
      <c r="F141" s="665" t="str">
        <f>'3-流动汇总'!F17</f>
        <v/>
      </c>
      <c r="G141" s="656" t="str">
        <f t="shared" si="9"/>
        <v/>
      </c>
    </row>
    <row r="142" spans="1:7">
      <c r="A142" s="654" t="str">
        <f t="shared" si="8"/>
        <v>N</v>
      </c>
      <c r="B142" s="676" t="s">
        <v>273</v>
      </c>
      <c r="C142" s="665">
        <f>'3-流动汇总'!C18</f>
        <v>0</v>
      </c>
      <c r="D142" s="665">
        <f>'3-流动汇总'!D18</f>
        <v>0</v>
      </c>
      <c r="E142" s="665">
        <f>'3-流动汇总'!E18</f>
        <v>0</v>
      </c>
      <c r="F142" s="665" t="str">
        <f>'3-流动汇总'!F18</f>
        <v/>
      </c>
      <c r="G142" s="656" t="str">
        <f t="shared" si="9"/>
        <v/>
      </c>
    </row>
    <row r="143" spans="1:7">
      <c r="A143" s="654" t="str">
        <f t="shared" si="8"/>
        <v>N</v>
      </c>
      <c r="B143" s="676" t="s">
        <v>48</v>
      </c>
      <c r="C143" s="665">
        <f>'3-流动汇总'!C19</f>
        <v>0</v>
      </c>
      <c r="D143" s="665">
        <f>'3-流动汇总'!D19</f>
        <v>0</v>
      </c>
      <c r="E143" s="665">
        <f>'3-流动汇总'!E19</f>
        <v>0</v>
      </c>
      <c r="F143" s="665" t="str">
        <f>'3-流动汇总'!F19</f>
        <v/>
      </c>
      <c r="G143" s="656" t="str">
        <f t="shared" si="9"/>
        <v/>
      </c>
    </row>
    <row r="144" spans="1:7">
      <c r="A144" s="654" t="str">
        <f t="shared" si="8"/>
        <v>N</v>
      </c>
      <c r="B144" s="677" t="s">
        <v>274</v>
      </c>
      <c r="C144" s="678">
        <f>'3-流动汇总'!C23</f>
        <v>0</v>
      </c>
      <c r="D144" s="678">
        <f>'3-流动汇总'!D23</f>
        <v>0</v>
      </c>
      <c r="E144" s="678">
        <f>'3-流动汇总'!E23</f>
        <v>0</v>
      </c>
      <c r="F144" s="678" t="str">
        <f>'3-流动汇总'!F23</f>
        <v/>
      </c>
      <c r="G144" s="656"/>
    </row>
    <row r="145" spans="1:1">
      <c r="A145" s="654"/>
    </row>
    <row r="146" spans="1:4">
      <c r="A146" s="654"/>
      <c r="B146" s="662" t="s">
        <v>275</v>
      </c>
      <c r="C146" s="662"/>
      <c r="D146" s="662"/>
    </row>
    <row r="147" spans="1:4">
      <c r="A147" s="654" t="str">
        <f>IF(AND(C148=0,D149=0,D150=0,D151=0,D152=0),"N","Y")</f>
        <v>N</v>
      </c>
      <c r="B147" s="679" t="s">
        <v>276</v>
      </c>
      <c r="C147" s="679" t="s">
        <v>277</v>
      </c>
      <c r="D147" s="679" t="s">
        <v>278</v>
      </c>
    </row>
    <row r="148" spans="1:4">
      <c r="A148" s="654" t="str">
        <f t="shared" ref="A148:A152" si="10">IF(C148=0,"N","Y")</f>
        <v>N</v>
      </c>
      <c r="B148" s="680" t="s">
        <v>272</v>
      </c>
      <c r="C148" s="681">
        <f>'3-9存货汇总'!C27</f>
        <v>0</v>
      </c>
      <c r="D148" s="682"/>
    </row>
    <row r="149" spans="1:4">
      <c r="A149" s="654" t="str">
        <f t="shared" si="10"/>
        <v>N</v>
      </c>
      <c r="B149" s="680" t="s">
        <v>58</v>
      </c>
      <c r="C149" s="681">
        <f>'4-9投资性房地产汇总'!C27</f>
        <v>0</v>
      </c>
      <c r="D149" s="682"/>
    </row>
    <row r="150" spans="1:4">
      <c r="A150" s="654" t="str">
        <f t="shared" si="10"/>
        <v>N</v>
      </c>
      <c r="B150" s="680" t="s">
        <v>279</v>
      </c>
      <c r="C150" s="681">
        <f>'4-10固定资产汇总'!D8</f>
        <v>0</v>
      </c>
      <c r="D150" s="682"/>
    </row>
    <row r="151" spans="1:4">
      <c r="A151" s="654" t="str">
        <f t="shared" si="10"/>
        <v>Y</v>
      </c>
      <c r="B151" s="680" t="s">
        <v>280</v>
      </c>
      <c r="C151" s="681">
        <f>'4-10固定资产汇总'!D14</f>
        <v>9497361.34</v>
      </c>
      <c r="D151" s="682"/>
    </row>
    <row r="152" spans="1:4">
      <c r="A152" s="654" t="str">
        <f t="shared" si="10"/>
        <v>N</v>
      </c>
      <c r="B152" s="680" t="s">
        <v>281</v>
      </c>
      <c r="C152" s="681">
        <f>'4-11在建工程汇总'!C27</f>
        <v>0</v>
      </c>
      <c r="D152" s="672"/>
    </row>
    <row r="153" spans="1:4">
      <c r="A153" s="654" t="str">
        <f t="shared" ref="A153:A154" si="11">IF(C153=0,"N","Y")</f>
        <v>N</v>
      </c>
      <c r="B153" s="683" t="s">
        <v>75</v>
      </c>
      <c r="C153" s="681">
        <f>'4-非流动资产汇总'!C28</f>
        <v>0</v>
      </c>
      <c r="D153" s="672"/>
    </row>
    <row r="154" spans="1:4">
      <c r="A154" s="654" t="str">
        <f t="shared" si="11"/>
        <v>N</v>
      </c>
      <c r="B154" s="683" t="s">
        <v>282</v>
      </c>
      <c r="C154" s="681">
        <f>'4-15无形资产汇总'!C7</f>
        <v>0</v>
      </c>
      <c r="D154" s="672"/>
    </row>
    <row r="155" spans="1:1">
      <c r="A155" s="654"/>
    </row>
    <row r="156" spans="1:8">
      <c r="A156" s="654"/>
      <c r="B156" s="662" t="s">
        <v>283</v>
      </c>
      <c r="C156" s="662"/>
      <c r="D156" s="662"/>
      <c r="E156" s="662"/>
      <c r="F156" s="662"/>
      <c r="G156" s="662"/>
      <c r="H156" s="614"/>
    </row>
    <row r="157" spans="1:8">
      <c r="A157" s="654" t="str">
        <f>IF(AND(C172=0,E172=0),"N","Y")</f>
        <v>N</v>
      </c>
      <c r="B157" s="656" t="s">
        <v>268</v>
      </c>
      <c r="C157" s="656" t="s">
        <v>215</v>
      </c>
      <c r="D157" s="656" t="s">
        <v>284</v>
      </c>
      <c r="E157" s="656" t="s">
        <v>216</v>
      </c>
      <c r="F157" s="656" t="s">
        <v>217</v>
      </c>
      <c r="G157" s="656" t="s">
        <v>218</v>
      </c>
      <c r="H157" s="624" t="s">
        <v>219</v>
      </c>
    </row>
    <row r="158" spans="1:8">
      <c r="A158" s="654" t="str">
        <f>IF(AND(C158=0,E158=0),"N","Y")</f>
        <v>N</v>
      </c>
      <c r="B158" s="676" t="s">
        <v>33</v>
      </c>
      <c r="C158" s="659">
        <f>'3-9存货汇总'!C7</f>
        <v>0</v>
      </c>
      <c r="D158" s="659">
        <f>'3-9存货汇总'!D7</f>
        <v>0</v>
      </c>
      <c r="E158" s="659">
        <f>'3-9存货汇总'!E7</f>
        <v>0</v>
      </c>
      <c r="F158" s="659">
        <f>'3-9存货汇总'!F7</f>
        <v>0</v>
      </c>
      <c r="G158" s="659" t="str">
        <f>'3-9存货汇总'!G7</f>
        <v/>
      </c>
      <c r="H158" s="656" t="str">
        <f>IF(AND(C158=0,E158=0),"",B158&amp;"、")</f>
        <v/>
      </c>
    </row>
    <row r="159" spans="1:8">
      <c r="A159" s="654" t="str">
        <f t="shared" ref="A159:A172" si="12">IF(AND(C159=0,E159=0),"N","Y")</f>
        <v>N</v>
      </c>
      <c r="B159" s="676" t="s">
        <v>34</v>
      </c>
      <c r="C159" s="659">
        <f>'3-9存货汇总'!C8</f>
        <v>0</v>
      </c>
      <c r="D159" s="659">
        <f>'3-9存货汇总'!D8</f>
        <v>0</v>
      </c>
      <c r="E159" s="659">
        <f>'3-9存货汇总'!E8</f>
        <v>0</v>
      </c>
      <c r="F159" s="659">
        <f>'3-9存货汇总'!F8</f>
        <v>0</v>
      </c>
      <c r="G159" s="659" t="str">
        <f>'3-9存货汇总'!G8</f>
        <v/>
      </c>
      <c r="H159" s="656" t="str">
        <f t="shared" ref="H159:H169" si="13">IF(AND(C159=0,E159=0),"",B159&amp;"、")</f>
        <v/>
      </c>
    </row>
    <row r="160" spans="1:8">
      <c r="A160" s="654" t="str">
        <f t="shared" si="12"/>
        <v>N</v>
      </c>
      <c r="B160" s="676" t="s">
        <v>35</v>
      </c>
      <c r="C160" s="659">
        <f>'3-9存货汇总'!C9</f>
        <v>0</v>
      </c>
      <c r="D160" s="659">
        <f>'3-9存货汇总'!D9</f>
        <v>0</v>
      </c>
      <c r="E160" s="659">
        <f>'3-9存货汇总'!E9</f>
        <v>0</v>
      </c>
      <c r="F160" s="659">
        <f>'3-9存货汇总'!F9</f>
        <v>0</v>
      </c>
      <c r="G160" s="659" t="str">
        <f>'3-9存货汇总'!G9</f>
        <v/>
      </c>
      <c r="H160" s="656" t="str">
        <f t="shared" si="13"/>
        <v/>
      </c>
    </row>
    <row r="161" spans="1:8">
      <c r="A161" s="654" t="str">
        <f t="shared" si="12"/>
        <v>N</v>
      </c>
      <c r="B161" s="676" t="s">
        <v>36</v>
      </c>
      <c r="C161" s="659">
        <f>'3-9存货汇总'!C10</f>
        <v>0</v>
      </c>
      <c r="D161" s="659">
        <f>'3-9存货汇总'!D10</f>
        <v>0</v>
      </c>
      <c r="E161" s="659">
        <f>'3-9存货汇总'!E10</f>
        <v>0</v>
      </c>
      <c r="F161" s="659">
        <f>'3-9存货汇总'!F10</f>
        <v>0</v>
      </c>
      <c r="G161" s="659" t="str">
        <f>'3-9存货汇总'!G10</f>
        <v/>
      </c>
      <c r="H161" s="656" t="str">
        <f t="shared" si="13"/>
        <v/>
      </c>
    </row>
    <row r="162" spans="1:8">
      <c r="A162" s="654" t="str">
        <f t="shared" si="12"/>
        <v>N</v>
      </c>
      <c r="B162" s="676" t="s">
        <v>37</v>
      </c>
      <c r="C162" s="659">
        <f>'3-9存货汇总'!C11</f>
        <v>0</v>
      </c>
      <c r="D162" s="659">
        <f>'3-9存货汇总'!D11</f>
        <v>0</v>
      </c>
      <c r="E162" s="659">
        <f>'3-9存货汇总'!E11</f>
        <v>0</v>
      </c>
      <c r="F162" s="659">
        <f>'3-9存货汇总'!F11</f>
        <v>0</v>
      </c>
      <c r="G162" s="659" t="str">
        <f>'3-9存货汇总'!G11</f>
        <v/>
      </c>
      <c r="H162" s="656" t="str">
        <f t="shared" si="13"/>
        <v/>
      </c>
    </row>
    <row r="163" spans="1:8">
      <c r="A163" s="654" t="str">
        <f t="shared" si="12"/>
        <v>N</v>
      </c>
      <c r="B163" s="676" t="s">
        <v>38</v>
      </c>
      <c r="C163" s="659">
        <f>'3-9存货汇总'!C12</f>
        <v>0</v>
      </c>
      <c r="D163" s="659">
        <f>'3-9存货汇总'!D12</f>
        <v>0</v>
      </c>
      <c r="E163" s="659">
        <f>'3-9存货汇总'!E12</f>
        <v>0</v>
      </c>
      <c r="F163" s="659">
        <f>'3-9存货汇总'!F12</f>
        <v>0</v>
      </c>
      <c r="G163" s="659" t="str">
        <f>'3-9存货汇总'!G12</f>
        <v/>
      </c>
      <c r="H163" s="656" t="str">
        <f t="shared" si="13"/>
        <v/>
      </c>
    </row>
    <row r="164" spans="1:8">
      <c r="A164" s="654" t="str">
        <f t="shared" si="12"/>
        <v>N</v>
      </c>
      <c r="B164" s="676" t="s">
        <v>39</v>
      </c>
      <c r="C164" s="659">
        <f>'3-9存货汇总'!C13</f>
        <v>0</v>
      </c>
      <c r="D164" s="659">
        <f>'3-9存货汇总'!D13</f>
        <v>0</v>
      </c>
      <c r="E164" s="659">
        <f>'3-9存货汇总'!E13</f>
        <v>0</v>
      </c>
      <c r="F164" s="659">
        <f>'3-9存货汇总'!F13</f>
        <v>0</v>
      </c>
      <c r="G164" s="659" t="str">
        <f>'3-9存货汇总'!G13</f>
        <v/>
      </c>
      <c r="H164" s="656" t="str">
        <f t="shared" si="13"/>
        <v/>
      </c>
    </row>
    <row r="165" spans="1:8">
      <c r="A165" s="654" t="str">
        <f t="shared" si="12"/>
        <v>N</v>
      </c>
      <c r="B165" s="676" t="s">
        <v>40</v>
      </c>
      <c r="C165" s="659">
        <f>'3-9存货汇总'!C14</f>
        <v>0</v>
      </c>
      <c r="D165" s="659">
        <f>'3-9存货汇总'!D14</f>
        <v>0</v>
      </c>
      <c r="E165" s="659">
        <f>'3-9存货汇总'!E14</f>
        <v>0</v>
      </c>
      <c r="F165" s="659">
        <f>'3-9存货汇总'!F14</f>
        <v>0</v>
      </c>
      <c r="G165" s="659" t="str">
        <f>'3-9存货汇总'!G14</f>
        <v/>
      </c>
      <c r="H165" s="656" t="str">
        <f t="shared" si="13"/>
        <v/>
      </c>
    </row>
    <row r="166" spans="1:8">
      <c r="A166" s="654" t="str">
        <f t="shared" si="12"/>
        <v>N</v>
      </c>
      <c r="B166" s="676" t="s">
        <v>41</v>
      </c>
      <c r="C166" s="659">
        <f>'3-9存货汇总'!C15</f>
        <v>0</v>
      </c>
      <c r="D166" s="659">
        <f>'3-9存货汇总'!D15</f>
        <v>0</v>
      </c>
      <c r="E166" s="659">
        <f>'3-9存货汇总'!E15</f>
        <v>0</v>
      </c>
      <c r="F166" s="659">
        <f>'3-9存货汇总'!F15</f>
        <v>0</v>
      </c>
      <c r="G166" s="659" t="str">
        <f>'3-9存货汇总'!G15</f>
        <v/>
      </c>
      <c r="H166" s="656" t="str">
        <f t="shared" si="13"/>
        <v/>
      </c>
    </row>
    <row r="167" spans="1:8">
      <c r="A167" s="654" t="str">
        <f t="shared" si="12"/>
        <v>N</v>
      </c>
      <c r="B167" s="676" t="s">
        <v>42</v>
      </c>
      <c r="C167" s="659">
        <f>'3-9存货汇总'!C16</f>
        <v>0</v>
      </c>
      <c r="D167" s="659">
        <f>'3-9存货汇总'!D16</f>
        <v>0</v>
      </c>
      <c r="E167" s="659">
        <f>'3-9存货汇总'!E16</f>
        <v>0</v>
      </c>
      <c r="F167" s="659">
        <f>'3-9存货汇总'!F16</f>
        <v>0</v>
      </c>
      <c r="G167" s="659" t="str">
        <f>'3-9存货汇总'!G16</f>
        <v/>
      </c>
      <c r="H167" s="656" t="str">
        <f t="shared" si="13"/>
        <v/>
      </c>
    </row>
    <row r="168" spans="1:8">
      <c r="A168" s="654" t="str">
        <f t="shared" si="12"/>
        <v>N</v>
      </c>
      <c r="B168" s="676" t="s">
        <v>43</v>
      </c>
      <c r="C168" s="659">
        <f>'3-9存货汇总'!C17</f>
        <v>0</v>
      </c>
      <c r="D168" s="659">
        <f>'3-9存货汇总'!D17</f>
        <v>0</v>
      </c>
      <c r="E168" s="659">
        <f>'3-9存货汇总'!E17</f>
        <v>0</v>
      </c>
      <c r="F168" s="659">
        <f>'3-9存货汇总'!F17</f>
        <v>0</v>
      </c>
      <c r="G168" s="659" t="str">
        <f>'3-9存货汇总'!G17</f>
        <v/>
      </c>
      <c r="H168" s="656" t="str">
        <f t="shared" si="13"/>
        <v/>
      </c>
    </row>
    <row r="169" spans="1:8">
      <c r="A169" s="654" t="str">
        <f t="shared" si="12"/>
        <v>N</v>
      </c>
      <c r="B169" s="676" t="s">
        <v>44</v>
      </c>
      <c r="C169" s="659">
        <f>'3-9存货汇总'!C18</f>
        <v>0</v>
      </c>
      <c r="D169" s="659">
        <f>'3-9存货汇总'!D18</f>
        <v>0</v>
      </c>
      <c r="E169" s="659">
        <f>'3-9存货汇总'!E18</f>
        <v>0</v>
      </c>
      <c r="F169" s="659">
        <f>'3-9存货汇总'!F18</f>
        <v>0</v>
      </c>
      <c r="G169" s="659" t="str">
        <f>'3-9存货汇总'!G18</f>
        <v/>
      </c>
      <c r="H169" s="656" t="str">
        <f t="shared" si="13"/>
        <v/>
      </c>
    </row>
    <row r="170" spans="1:8">
      <c r="A170" s="654" t="str">
        <f t="shared" si="12"/>
        <v>N</v>
      </c>
      <c r="B170" s="677" t="s">
        <v>285</v>
      </c>
      <c r="C170" s="659">
        <f>'3-9存货汇总'!C25</f>
        <v>0</v>
      </c>
      <c r="D170" s="659">
        <f>'3-9存货汇总'!D25</f>
        <v>0</v>
      </c>
      <c r="E170" s="659">
        <f>'3-9存货汇总'!E25</f>
        <v>0</v>
      </c>
      <c r="F170" s="659">
        <f>'3-9存货汇总'!F25</f>
        <v>0</v>
      </c>
      <c r="G170" s="659" t="str">
        <f>'3-9存货汇总'!G25</f>
        <v/>
      </c>
      <c r="H170" s="619"/>
    </row>
    <row r="171" spans="1:8">
      <c r="A171" s="654" t="str">
        <f t="shared" si="12"/>
        <v>N</v>
      </c>
      <c r="B171" s="676" t="s">
        <v>286</v>
      </c>
      <c r="C171" s="659">
        <f>'3-9存货汇总'!C26</f>
        <v>0</v>
      </c>
      <c r="D171" s="659">
        <f>'3-9存货汇总'!D26</f>
        <v>0</v>
      </c>
      <c r="E171" s="659"/>
      <c r="F171" s="659"/>
      <c r="G171" s="659"/>
      <c r="H171" s="619"/>
    </row>
    <row r="172" spans="1:8">
      <c r="A172" s="654" t="str">
        <f t="shared" si="12"/>
        <v>N</v>
      </c>
      <c r="B172" s="677" t="s">
        <v>287</v>
      </c>
      <c r="C172" s="659">
        <f>'3-9存货汇总'!C27</f>
        <v>0</v>
      </c>
      <c r="D172" s="659">
        <f>'3-9存货汇总'!D27</f>
        <v>0</v>
      </c>
      <c r="E172" s="659">
        <f>'3-9存货汇总'!E27</f>
        <v>0</v>
      </c>
      <c r="F172" s="659">
        <f>'3-9存货汇总'!F27</f>
        <v>0</v>
      </c>
      <c r="G172" s="659" t="str">
        <f>'3-9存货汇总'!G27</f>
        <v/>
      </c>
      <c r="H172" s="619"/>
    </row>
    <row r="173" spans="1:1">
      <c r="A173" s="654"/>
    </row>
    <row r="174" spans="1:6">
      <c r="A174" s="654"/>
      <c r="B174" s="684" t="s">
        <v>288</v>
      </c>
      <c r="C174" s="684"/>
      <c r="D174" s="684"/>
      <c r="E174" s="684"/>
      <c r="F174" s="684"/>
    </row>
    <row r="175" spans="1:7">
      <c r="A175" s="654" t="str">
        <f>IF(AND(C180=0,D180=0),"N","Y")</f>
        <v>N</v>
      </c>
      <c r="B175" s="679" t="s">
        <v>268</v>
      </c>
      <c r="C175" s="679" t="s">
        <v>215</v>
      </c>
      <c r="D175" s="679" t="s">
        <v>216</v>
      </c>
      <c r="E175" s="679" t="s">
        <v>289</v>
      </c>
      <c r="F175" s="679" t="s">
        <v>290</v>
      </c>
      <c r="G175" s="624" t="s">
        <v>219</v>
      </c>
    </row>
    <row r="176" spans="1:7">
      <c r="A176" s="654" t="str">
        <f>IF(AND(C176=0,D176=0),"N","Y")</f>
        <v>N</v>
      </c>
      <c r="B176" s="685" t="s">
        <v>58</v>
      </c>
      <c r="C176" s="464">
        <f>'4-9投资性房地产汇总'!C27</f>
        <v>0</v>
      </c>
      <c r="D176" s="464">
        <f>'4-9投资性房地产汇总'!E27</f>
        <v>0</v>
      </c>
      <c r="E176" s="464">
        <f>'4-9投资性房地产汇总'!F27</f>
        <v>0</v>
      </c>
      <c r="F176" s="31" t="str">
        <f>'4-9投资性房地产汇总'!G27</f>
        <v/>
      </c>
      <c r="G176" s="656" t="str">
        <f>IF(AND(C176=0,D176=0),"",B176&amp;"、")</f>
        <v/>
      </c>
    </row>
    <row r="177" spans="1:7">
      <c r="A177" s="654" t="str">
        <f t="shared" ref="A177:A180" si="14">IF(AND(C177=0,D177=0),"N","Y")</f>
        <v>N</v>
      </c>
      <c r="B177" s="685" t="s">
        <v>291</v>
      </c>
      <c r="C177" s="464">
        <f>'4-10固定资产汇总'!D8-'4-10固定资产汇总'!E8</f>
        <v>0</v>
      </c>
      <c r="D177" s="464">
        <f>'4-10固定资产汇总'!G8</f>
        <v>0</v>
      </c>
      <c r="E177" s="464">
        <f>'4-10固定资产汇总'!I8</f>
        <v>0</v>
      </c>
      <c r="F177" s="31" t="str">
        <f>'4-10固定资产汇总'!K8</f>
        <v/>
      </c>
      <c r="G177" s="656" t="str">
        <f t="shared" ref="G177:G179" si="15">IF(AND(C177=0,D177=0),"",B177&amp;"、")</f>
        <v/>
      </c>
    </row>
    <row r="178" spans="1:7">
      <c r="A178" s="654" t="str">
        <f t="shared" si="14"/>
        <v>N</v>
      </c>
      <c r="B178" s="685" t="s">
        <v>292</v>
      </c>
      <c r="C178" s="464">
        <f>'4-11-1在建-土建'!J26</f>
        <v>0</v>
      </c>
      <c r="D178" s="464">
        <f>'4-11-1在建-土建'!R26</f>
        <v>0</v>
      </c>
      <c r="E178" s="464">
        <f>D178-C178</f>
        <v>0</v>
      </c>
      <c r="F178" s="31" t="str">
        <f>IF(C178=0,"",E178/C178*100)</f>
        <v/>
      </c>
      <c r="G178" s="656" t="str">
        <f t="shared" si="15"/>
        <v/>
      </c>
    </row>
    <row r="179" spans="1:7">
      <c r="A179" s="654" t="str">
        <f t="shared" si="14"/>
        <v>N</v>
      </c>
      <c r="B179" s="685" t="s">
        <v>293</v>
      </c>
      <c r="C179" s="464">
        <f>'4-15无形资产汇总'!C7-'4-15无形资产汇总'!D7</f>
        <v>0</v>
      </c>
      <c r="D179" s="464">
        <f>'4-15无形资产汇总'!E7</f>
        <v>0</v>
      </c>
      <c r="E179" s="464">
        <f>'4-15无形资产汇总'!F7</f>
        <v>0</v>
      </c>
      <c r="F179" s="31" t="str">
        <f>'4-15无形资产汇总'!G7</f>
        <v/>
      </c>
      <c r="G179" s="656" t="str">
        <f t="shared" si="15"/>
        <v/>
      </c>
    </row>
    <row r="180" spans="1:7">
      <c r="A180" s="654" t="str">
        <f t="shared" si="14"/>
        <v>N</v>
      </c>
      <c r="B180" s="686" t="s">
        <v>294</v>
      </c>
      <c r="C180" s="464">
        <f>SUM(C176:C179)</f>
        <v>0</v>
      </c>
      <c r="D180" s="464">
        <f>SUM(D176:D179)</f>
        <v>0</v>
      </c>
      <c r="E180" s="46">
        <f>D180-C180</f>
        <v>0</v>
      </c>
      <c r="F180" s="31" t="str">
        <f>IF(C180=0,"",E180/C180*100)</f>
        <v/>
      </c>
      <c r="G180" s="619"/>
    </row>
    <row r="181" spans="1:1">
      <c r="A181" s="654"/>
    </row>
    <row r="182" spans="1:10">
      <c r="A182" s="654"/>
      <c r="B182" s="662" t="s">
        <v>295</v>
      </c>
      <c r="C182" s="662"/>
      <c r="D182" s="662"/>
      <c r="E182" s="662"/>
      <c r="F182" s="662"/>
      <c r="G182" s="662"/>
      <c r="H182" s="662"/>
      <c r="I182" s="662"/>
      <c r="J182" s="662"/>
    </row>
    <row r="183" spans="1:10">
      <c r="A183" s="654" t="str">
        <f>IF(AND(D189=0,F189=0),"N","Y")</f>
        <v>N</v>
      </c>
      <c r="B183" s="656" t="s">
        <v>268</v>
      </c>
      <c r="C183" s="687" t="s">
        <v>215</v>
      </c>
      <c r="D183" s="688"/>
      <c r="E183" s="687" t="s">
        <v>216</v>
      </c>
      <c r="F183" s="688"/>
      <c r="G183" s="687" t="s">
        <v>217</v>
      </c>
      <c r="H183" s="688"/>
      <c r="I183" s="687" t="s">
        <v>218</v>
      </c>
      <c r="J183" s="688"/>
    </row>
    <row r="184" spans="1:10">
      <c r="A184" s="654" t="str">
        <f>IF(AND(D189=0,F189=0),"N","Y")</f>
        <v>N</v>
      </c>
      <c r="B184" s="689"/>
      <c r="C184" s="688" t="s">
        <v>296</v>
      </c>
      <c r="D184" s="656" t="s">
        <v>297</v>
      </c>
      <c r="E184" s="656" t="s">
        <v>296</v>
      </c>
      <c r="F184" s="656" t="s">
        <v>298</v>
      </c>
      <c r="G184" s="656" t="s">
        <v>296</v>
      </c>
      <c r="H184" s="656" t="s">
        <v>298</v>
      </c>
      <c r="I184" s="656" t="s">
        <v>296</v>
      </c>
      <c r="J184" s="656" t="s">
        <v>298</v>
      </c>
    </row>
    <row r="185" spans="1:10">
      <c r="A185" s="654" t="str">
        <f>IF(AND(D185=0,F185=0),"N","Y")</f>
        <v>N</v>
      </c>
      <c r="B185" s="690" t="s">
        <v>61</v>
      </c>
      <c r="C185" s="691">
        <f>'4-10固定资产汇总'!C9</f>
        <v>0</v>
      </c>
      <c r="D185" s="691">
        <f>'4-10固定资产汇总'!D9-'4-10固定资产汇总'!E9</f>
        <v>0</v>
      </c>
      <c r="E185" s="691">
        <f>'4-10固定资产汇总'!F9</f>
        <v>0</v>
      </c>
      <c r="F185" s="691">
        <f>'4-10固定资产汇总'!G9</f>
        <v>0</v>
      </c>
      <c r="G185" s="691">
        <f>'4-10固定资产汇总'!H9</f>
        <v>0</v>
      </c>
      <c r="H185" s="691">
        <f>'4-10固定资产汇总'!I9</f>
        <v>0</v>
      </c>
      <c r="I185" s="691" t="str">
        <f>'4-10固定资产汇总'!J9</f>
        <v/>
      </c>
      <c r="J185" s="691" t="str">
        <f>'4-10固定资产汇总'!K9</f>
        <v/>
      </c>
    </row>
    <row r="186" spans="1:10">
      <c r="A186" s="654" t="str">
        <f t="shared" ref="A186:A189" si="16">IF(AND(D186=0,F186=0),"N","Y")</f>
        <v>N</v>
      </c>
      <c r="B186" s="690" t="s">
        <v>62</v>
      </c>
      <c r="C186" s="691">
        <f>'4-10固定资产汇总'!C10</f>
        <v>0</v>
      </c>
      <c r="D186" s="691">
        <f>'4-10固定资产汇总'!D10-'4-10固定资产汇总'!E10</f>
        <v>0</v>
      </c>
      <c r="E186" s="691">
        <f>'4-10固定资产汇总'!F10</f>
        <v>0</v>
      </c>
      <c r="F186" s="691">
        <f>'4-10固定资产汇总'!G10</f>
        <v>0</v>
      </c>
      <c r="G186" s="691">
        <f>'4-10固定资产汇总'!H10</f>
        <v>0</v>
      </c>
      <c r="H186" s="691">
        <f>'4-10固定资产汇总'!I10</f>
        <v>0</v>
      </c>
      <c r="I186" s="691" t="str">
        <f>'4-10固定资产汇总'!J10</f>
        <v/>
      </c>
      <c r="J186" s="691" t="str">
        <f>'4-10固定资产汇总'!K10</f>
        <v/>
      </c>
    </row>
    <row r="187" spans="1:10">
      <c r="A187" s="654" t="str">
        <f t="shared" si="16"/>
        <v>N</v>
      </c>
      <c r="B187" s="690" t="s">
        <v>63</v>
      </c>
      <c r="C187" s="691">
        <f>'4-10固定资产汇总'!C11</f>
        <v>0</v>
      </c>
      <c r="D187" s="691">
        <f>'4-10固定资产汇总'!D11-'4-10固定资产汇总'!E11</f>
        <v>0</v>
      </c>
      <c r="E187" s="691">
        <f>'4-10固定资产汇总'!F11</f>
        <v>0</v>
      </c>
      <c r="F187" s="691">
        <f>'4-10固定资产汇总'!G11</f>
        <v>0</v>
      </c>
      <c r="G187" s="691">
        <f>'4-10固定资产汇总'!H11</f>
        <v>0</v>
      </c>
      <c r="H187" s="691">
        <f>'4-10固定资产汇总'!I11</f>
        <v>0</v>
      </c>
      <c r="I187" s="691" t="str">
        <f>'4-10固定资产汇总'!J11</f>
        <v/>
      </c>
      <c r="J187" s="691" t="str">
        <f>'4-10固定资产汇总'!K11</f>
        <v/>
      </c>
    </row>
    <row r="188" spans="1:10">
      <c r="A188" s="654" t="str">
        <f t="shared" si="16"/>
        <v>N</v>
      </c>
      <c r="B188" s="676" t="s">
        <v>64</v>
      </c>
      <c r="C188" s="691">
        <f>'4-10固定资产汇总'!C12</f>
        <v>0</v>
      </c>
      <c r="D188" s="691">
        <f>'4-10固定资产汇总'!D12-'4-10固定资产汇总'!E12</f>
        <v>0</v>
      </c>
      <c r="E188" s="691">
        <f>'4-10固定资产汇总'!F12</f>
        <v>0</v>
      </c>
      <c r="F188" s="691">
        <f>'4-10固定资产汇总'!G12</f>
        <v>0</v>
      </c>
      <c r="G188" s="691">
        <f>'4-10固定资产汇总'!H12</f>
        <v>0</v>
      </c>
      <c r="H188" s="691">
        <f>'4-10固定资产汇总'!I12</f>
        <v>0</v>
      </c>
      <c r="I188" s="691" t="str">
        <f>'4-10固定资产汇总'!J12</f>
        <v/>
      </c>
      <c r="J188" s="691" t="str">
        <f>'4-10固定资产汇总'!K12</f>
        <v/>
      </c>
    </row>
    <row r="189" spans="1:10">
      <c r="A189" s="654" t="str">
        <f t="shared" si="16"/>
        <v>N</v>
      </c>
      <c r="B189" s="692" t="s">
        <v>299</v>
      </c>
      <c r="C189" s="691">
        <f>'4-10固定资产汇总'!C8</f>
        <v>0</v>
      </c>
      <c r="D189" s="691">
        <f>'4-10固定资产汇总'!D8</f>
        <v>0</v>
      </c>
      <c r="E189" s="691">
        <f>'4-10固定资产汇总'!F8</f>
        <v>0</v>
      </c>
      <c r="F189" s="691">
        <f>'4-10固定资产汇总'!G8</f>
        <v>0</v>
      </c>
      <c r="G189" s="691">
        <f>'4-10固定资产汇总'!H8</f>
        <v>0</v>
      </c>
      <c r="H189" s="691">
        <f>'4-10固定资产汇总'!I8</f>
        <v>0</v>
      </c>
      <c r="I189" s="691" t="str">
        <f>'4-10固定资产汇总'!J8</f>
        <v/>
      </c>
      <c r="J189" s="691" t="str">
        <f>'4-10固定资产汇总'!K8</f>
        <v/>
      </c>
    </row>
    <row r="190" spans="1:1">
      <c r="A190" s="654"/>
    </row>
    <row r="191" spans="1:7">
      <c r="A191" s="654"/>
      <c r="B191" s="693" t="s">
        <v>300</v>
      </c>
      <c r="C191" s="694"/>
      <c r="D191" s="694"/>
      <c r="E191" s="694"/>
      <c r="F191" s="694"/>
      <c r="G191" s="695"/>
    </row>
    <row r="192" spans="1:7">
      <c r="A192" s="654" t="str">
        <f>IF(AND(C196=0,D196=0),"N","Y")</f>
        <v>Y</v>
      </c>
      <c r="B192" s="679" t="s">
        <v>268</v>
      </c>
      <c r="C192" s="679" t="s">
        <v>215</v>
      </c>
      <c r="D192" s="679" t="s">
        <v>216</v>
      </c>
      <c r="E192" s="679" t="s">
        <v>289</v>
      </c>
      <c r="F192" s="679" t="s">
        <v>290</v>
      </c>
      <c r="G192" s="624" t="s">
        <v>219</v>
      </c>
    </row>
    <row r="193" spans="1:7">
      <c r="A193" s="654" t="str">
        <f>IF(AND(C193=0,D193=0),"N","Y")</f>
        <v>Y</v>
      </c>
      <c r="B193" s="683" t="s">
        <v>301</v>
      </c>
      <c r="C193" s="464">
        <f>'4-10固定资产汇总'!D14-'4-10固定资产汇总'!E14</f>
        <v>0</v>
      </c>
      <c r="D193" s="464">
        <f>'4-10固定资产汇总'!G14</f>
        <v>2440631</v>
      </c>
      <c r="E193" s="464">
        <f>'4-10固定资产汇总'!I14</f>
        <v>2440631</v>
      </c>
      <c r="F193" s="464" t="str">
        <f>'4-10固定资产汇总'!K14</f>
        <v/>
      </c>
      <c r="G193" s="656" t="str">
        <f>IF(AND(C193=0,D193=0),"",B193&amp;"、")</f>
        <v>固定资产-设备、</v>
      </c>
    </row>
    <row r="194" spans="1:7">
      <c r="A194" s="654" t="str">
        <f t="shared" ref="A194:A196" si="17">IF(AND(C194=0,D194=0),"N","Y")</f>
        <v>N</v>
      </c>
      <c r="B194" s="683" t="s">
        <v>302</v>
      </c>
      <c r="C194" s="464">
        <f>'4-10固定资产汇总'!D20-'4-10固定资产汇总'!E20</f>
        <v>0</v>
      </c>
      <c r="D194" s="464">
        <f>'4-10固定资产汇总'!G20</f>
        <v>0</v>
      </c>
      <c r="E194" s="464">
        <f>'4-10固定资产汇总'!I20</f>
        <v>0</v>
      </c>
      <c r="F194" s="464" t="str">
        <f>'4-10固定资产汇总'!K20</f>
        <v/>
      </c>
      <c r="G194" s="656" t="str">
        <f t="shared" ref="G194:G195" si="18">IF(AND(C194=0,D194=0),"",B194&amp;"、")</f>
        <v/>
      </c>
    </row>
    <row r="195" spans="1:7">
      <c r="A195" s="654" t="str">
        <f t="shared" si="17"/>
        <v>N</v>
      </c>
      <c r="B195" s="683" t="s">
        <v>303</v>
      </c>
      <c r="C195" s="464">
        <f>'4-11-2在建-设备'!H26</f>
        <v>0</v>
      </c>
      <c r="D195" s="464">
        <f>'4-11-2在建-设备'!T26</f>
        <v>0</v>
      </c>
      <c r="E195" s="464">
        <f>D195-C195</f>
        <v>0</v>
      </c>
      <c r="F195" s="464" t="str">
        <f>IF(C195=0,"",E195/C195*100)</f>
        <v/>
      </c>
      <c r="G195" s="656" t="str">
        <f t="shared" si="18"/>
        <v/>
      </c>
    </row>
    <row r="196" spans="1:7">
      <c r="A196" s="654" t="str">
        <f t="shared" si="17"/>
        <v>Y</v>
      </c>
      <c r="B196" s="696" t="s">
        <v>304</v>
      </c>
      <c r="C196" s="464">
        <f>SUM(C193:C195)</f>
        <v>0</v>
      </c>
      <c r="D196" s="464">
        <f t="shared" ref="D196" si="19">SUM(D193:D195)</f>
        <v>2440631</v>
      </c>
      <c r="E196" s="46">
        <f>D196-C196</f>
        <v>2440631</v>
      </c>
      <c r="F196" s="31" t="str">
        <f>IF(C196=0,"",E196/C196*100)</f>
        <v/>
      </c>
      <c r="G196" s="626"/>
    </row>
    <row r="197" spans="1:7">
      <c r="A197" s="654"/>
      <c r="B197" s="697"/>
      <c r="C197" s="697"/>
      <c r="D197" s="697"/>
      <c r="E197" s="697"/>
      <c r="F197" s="697"/>
      <c r="G197" s="697"/>
    </row>
    <row r="198" spans="1:10">
      <c r="A198" s="654"/>
      <c r="B198" s="662" t="s">
        <v>305</v>
      </c>
      <c r="C198" s="662"/>
      <c r="D198" s="662"/>
      <c r="E198" s="662"/>
      <c r="F198" s="662"/>
      <c r="G198" s="662"/>
      <c r="H198" s="662"/>
      <c r="I198" s="662"/>
      <c r="J198" s="662"/>
    </row>
    <row r="199" spans="1:10">
      <c r="A199" s="654" t="str">
        <f>IF(AND(D204=0,F204=0),"N","Y")</f>
        <v>Y</v>
      </c>
      <c r="B199" s="656" t="s">
        <v>268</v>
      </c>
      <c r="C199" s="687" t="s">
        <v>215</v>
      </c>
      <c r="D199" s="688"/>
      <c r="E199" s="687" t="s">
        <v>216</v>
      </c>
      <c r="F199" s="688"/>
      <c r="G199" s="687" t="s">
        <v>217</v>
      </c>
      <c r="H199" s="688"/>
      <c r="I199" s="687" t="s">
        <v>218</v>
      </c>
      <c r="J199" s="688"/>
    </row>
    <row r="200" spans="1:10">
      <c r="A200" s="654" t="str">
        <f>IF(AND(D204=0,F204=0),"N","Y")</f>
        <v>Y</v>
      </c>
      <c r="B200" s="689"/>
      <c r="C200" s="688" t="s">
        <v>296</v>
      </c>
      <c r="D200" s="656" t="s">
        <v>297</v>
      </c>
      <c r="E200" s="656" t="s">
        <v>296</v>
      </c>
      <c r="F200" s="656" t="s">
        <v>298</v>
      </c>
      <c r="G200" s="656" t="s">
        <v>296</v>
      </c>
      <c r="H200" s="656" t="s">
        <v>298</v>
      </c>
      <c r="I200" s="656" t="s">
        <v>296</v>
      </c>
      <c r="J200" s="656" t="s">
        <v>298</v>
      </c>
    </row>
    <row r="201" spans="1:10">
      <c r="A201" s="654" t="str">
        <f>IF(AND(D201=0,F201=0),"N","Y")</f>
        <v>Y</v>
      </c>
      <c r="B201" s="690" t="s">
        <v>65</v>
      </c>
      <c r="C201" s="691">
        <f>'4-10固定资产汇总'!C15</f>
        <v>17672979.84</v>
      </c>
      <c r="D201" s="691">
        <f>'4-10固定资产汇总'!D15-'4-10固定资产汇总'!E15</f>
        <v>0</v>
      </c>
      <c r="E201" s="691">
        <f>'4-10固定资产汇总'!F15</f>
        <v>2440631</v>
      </c>
      <c r="F201" s="691">
        <f>'4-10固定资产汇总'!G15</f>
        <v>2440631</v>
      </c>
      <c r="G201" s="691">
        <f>'4-10固定资产汇总'!H15</f>
        <v>-15232348.84</v>
      </c>
      <c r="H201" s="691">
        <f>'4-10固定资产汇总'!I15</f>
        <v>2440631</v>
      </c>
      <c r="I201" s="691">
        <f>'4-10固定资产汇总'!J15</f>
        <v>-86.1900425276556</v>
      </c>
      <c r="J201" s="691" t="str">
        <f>'4-10固定资产汇总'!K15</f>
        <v/>
      </c>
    </row>
    <row r="202" spans="1:10">
      <c r="A202" s="654" t="str">
        <f t="shared" ref="A202:A204" si="20">IF(AND(D202=0,F202=0),"N","Y")</f>
        <v>N</v>
      </c>
      <c r="B202" s="690" t="s">
        <v>66</v>
      </c>
      <c r="C202" s="691">
        <f>'4-10固定资产汇总'!C16</f>
        <v>0</v>
      </c>
      <c r="D202" s="691">
        <f>'4-10固定资产汇总'!D16-'4-10固定资产汇总'!E16</f>
        <v>0</v>
      </c>
      <c r="E202" s="691">
        <f>'4-10固定资产汇总'!F16</f>
        <v>0</v>
      </c>
      <c r="F202" s="691">
        <f>'4-10固定资产汇总'!G16</f>
        <v>0</v>
      </c>
      <c r="G202" s="691">
        <f>'4-10固定资产汇总'!H16</f>
        <v>0</v>
      </c>
      <c r="H202" s="691">
        <f>'4-10固定资产汇总'!I16</f>
        <v>0</v>
      </c>
      <c r="I202" s="691" t="str">
        <f>'4-10固定资产汇总'!J16</f>
        <v/>
      </c>
      <c r="J202" s="691" t="str">
        <f>'4-10固定资产汇总'!K16</f>
        <v/>
      </c>
    </row>
    <row r="203" spans="1:10">
      <c r="A203" s="654" t="str">
        <f t="shared" si="20"/>
        <v>N</v>
      </c>
      <c r="B203" s="690" t="s">
        <v>67</v>
      </c>
      <c r="C203" s="691">
        <f>'4-10固定资产汇总'!C17</f>
        <v>0</v>
      </c>
      <c r="D203" s="691">
        <f>'4-10固定资产汇总'!D17-'4-10固定资产汇总'!E17</f>
        <v>0</v>
      </c>
      <c r="E203" s="691">
        <f>'4-10固定资产汇总'!F17</f>
        <v>0</v>
      </c>
      <c r="F203" s="691">
        <f>'4-10固定资产汇总'!G17</f>
        <v>0</v>
      </c>
      <c r="G203" s="691">
        <f>'4-10固定资产汇总'!H17</f>
        <v>0</v>
      </c>
      <c r="H203" s="691">
        <f>'4-10固定资产汇总'!I17</f>
        <v>0</v>
      </c>
      <c r="I203" s="691" t="str">
        <f>'4-10固定资产汇总'!J17</f>
        <v/>
      </c>
      <c r="J203" s="691" t="str">
        <f>'4-10固定资产汇总'!K17</f>
        <v/>
      </c>
    </row>
    <row r="204" spans="1:10">
      <c r="A204" s="654" t="str">
        <f t="shared" si="20"/>
        <v>Y</v>
      </c>
      <c r="B204" s="692" t="s">
        <v>299</v>
      </c>
      <c r="C204" s="691">
        <f>'4-10固定资产汇总'!C14</f>
        <v>17672979.84</v>
      </c>
      <c r="D204" s="691">
        <f>'4-10固定资产汇总'!D14-'4-10固定资产汇总'!E14</f>
        <v>0</v>
      </c>
      <c r="E204" s="691">
        <f>'4-10固定资产汇总'!F14</f>
        <v>2440631</v>
      </c>
      <c r="F204" s="691">
        <f>'4-10固定资产汇总'!G14</f>
        <v>2440631</v>
      </c>
      <c r="G204" s="691">
        <f>'4-10固定资产汇总'!H14</f>
        <v>-15232348.84</v>
      </c>
      <c r="H204" s="691">
        <f>'4-10固定资产汇总'!I14</f>
        <v>2440631</v>
      </c>
      <c r="I204" s="691">
        <f>'4-10固定资产汇总'!J14</f>
        <v>-86.1900425276556</v>
      </c>
      <c r="J204" s="691" t="str">
        <f>'4-10固定资产汇总'!K14</f>
        <v/>
      </c>
    </row>
    <row r="205" spans="1:1">
      <c r="A205" s="654"/>
    </row>
    <row r="206" spans="1:6">
      <c r="A206" s="654"/>
      <c r="B206" s="662" t="s">
        <v>306</v>
      </c>
      <c r="C206" s="662"/>
      <c r="D206" s="662"/>
      <c r="E206" s="662"/>
      <c r="F206" s="662"/>
    </row>
    <row r="207" spans="1:6">
      <c r="A207" s="654" t="str">
        <f>IF(AND(C208=0,D208=0),"N","Y")</f>
        <v>N</v>
      </c>
      <c r="B207" s="656" t="s">
        <v>268</v>
      </c>
      <c r="C207" s="656" t="s">
        <v>215</v>
      </c>
      <c r="D207" s="656" t="s">
        <v>216</v>
      </c>
      <c r="E207" s="656" t="s">
        <v>217</v>
      </c>
      <c r="F207" s="656" t="s">
        <v>218</v>
      </c>
    </row>
    <row r="208" spans="1:6">
      <c r="A208" s="654" t="str">
        <f>IF(AND(C208=0,D208=0),"N","Y")</f>
        <v>N</v>
      </c>
      <c r="B208" s="676" t="s">
        <v>307</v>
      </c>
      <c r="C208" s="659">
        <f>'4-11-2在建-设备'!H26</f>
        <v>0</v>
      </c>
      <c r="D208" s="659">
        <f>'4-11-2在建-设备'!T26</f>
        <v>0</v>
      </c>
      <c r="E208" s="659">
        <f>D208-C208</f>
        <v>0</v>
      </c>
      <c r="F208" s="659" t="str">
        <f>IF(C208=0,"",E208/C208*100)</f>
        <v/>
      </c>
    </row>
    <row r="209" spans="1:6">
      <c r="A209" s="654"/>
      <c r="B209" s="698"/>
      <c r="C209" s="699"/>
      <c r="D209" s="699"/>
      <c r="E209" s="699"/>
      <c r="F209" s="699"/>
    </row>
    <row r="210" spans="1:6">
      <c r="A210" s="654"/>
      <c r="B210" s="662" t="s">
        <v>308</v>
      </c>
      <c r="C210" s="662"/>
      <c r="D210" s="662"/>
      <c r="E210" s="662"/>
      <c r="F210" s="662"/>
    </row>
    <row r="211" spans="1:6">
      <c r="A211" s="654" t="str">
        <f>IF(AND(C228=0,D228=0),"N","Y")</f>
        <v>N</v>
      </c>
      <c r="B211" s="656" t="s">
        <v>268</v>
      </c>
      <c r="C211" s="656" t="s">
        <v>215</v>
      </c>
      <c r="D211" s="656" t="s">
        <v>216</v>
      </c>
      <c r="E211" s="656" t="s">
        <v>217</v>
      </c>
      <c r="F211" s="656" t="s">
        <v>218</v>
      </c>
    </row>
    <row r="212" spans="1:6">
      <c r="A212" s="654" t="str">
        <f>IF(AND(C212=0,D212=0),"N","Y")</f>
        <v>N</v>
      </c>
      <c r="B212" s="676" t="s">
        <v>309</v>
      </c>
      <c r="C212" s="659">
        <f>'4-非流动资产汇总'!C7</f>
        <v>0</v>
      </c>
      <c r="D212" s="659">
        <f>'4-非流动资产汇总'!D7</f>
        <v>0</v>
      </c>
      <c r="E212" s="659">
        <f>'4-非流动资产汇总'!E7</f>
        <v>0</v>
      </c>
      <c r="F212" s="659" t="str">
        <f>'4-非流动资产汇总'!F7</f>
        <v/>
      </c>
    </row>
    <row r="213" spans="1:6">
      <c r="A213" s="654" t="str">
        <f t="shared" ref="A213:A228" si="21">IF(AND(C213=0,D213=0),"N","Y")</f>
        <v>N</v>
      </c>
      <c r="B213" s="676" t="s">
        <v>310</v>
      </c>
      <c r="C213" s="659">
        <f>'4-非流动资产汇总'!C8</f>
        <v>0</v>
      </c>
      <c r="D213" s="659">
        <f>'4-非流动资产汇总'!D8</f>
        <v>0</v>
      </c>
      <c r="E213" s="659">
        <f>'4-非流动资产汇总'!E8</f>
        <v>0</v>
      </c>
      <c r="F213" s="659" t="str">
        <f>'4-非流动资产汇总'!F8</f>
        <v/>
      </c>
    </row>
    <row r="214" spans="1:6">
      <c r="A214" s="654" t="str">
        <f t="shared" si="21"/>
        <v>N</v>
      </c>
      <c r="B214" s="676" t="s">
        <v>311</v>
      </c>
      <c r="C214" s="659">
        <f>'4-非流动资产汇总'!C9</f>
        <v>0</v>
      </c>
      <c r="D214" s="659">
        <f>'4-非流动资产汇总'!D9</f>
        <v>0</v>
      </c>
      <c r="E214" s="659">
        <f>'4-非流动资产汇总'!E9</f>
        <v>0</v>
      </c>
      <c r="F214" s="659" t="str">
        <f>'4-非流动资产汇总'!F9</f>
        <v/>
      </c>
    </row>
    <row r="215" spans="1:6">
      <c r="A215" s="654" t="str">
        <f t="shared" si="21"/>
        <v>N</v>
      </c>
      <c r="B215" s="676" t="s">
        <v>52</v>
      </c>
      <c r="C215" s="659">
        <f>'4-非流动资产汇总'!C10</f>
        <v>0</v>
      </c>
      <c r="D215" s="659">
        <f>'4-非流动资产汇总'!D10</f>
        <v>0</v>
      </c>
      <c r="E215" s="659">
        <f>'4-非流动资产汇总'!E10</f>
        <v>0</v>
      </c>
      <c r="F215" s="659" t="str">
        <f>'4-非流动资产汇总'!F10</f>
        <v/>
      </c>
    </row>
    <row r="216" spans="1:6">
      <c r="A216" s="654" t="str">
        <f t="shared" si="21"/>
        <v>N</v>
      </c>
      <c r="B216" s="676" t="s">
        <v>312</v>
      </c>
      <c r="C216" s="659">
        <f>'4-非流动资产汇总'!C11</f>
        <v>0</v>
      </c>
      <c r="D216" s="659">
        <f>'4-非流动资产汇总'!D11</f>
        <v>0</v>
      </c>
      <c r="E216" s="659">
        <f>'4-非流动资产汇总'!E11</f>
        <v>0</v>
      </c>
      <c r="F216" s="659" t="str">
        <f>'4-非流动资产汇总'!F11</f>
        <v/>
      </c>
    </row>
    <row r="217" spans="1:6">
      <c r="A217" s="654" t="str">
        <f t="shared" si="21"/>
        <v>N</v>
      </c>
      <c r="B217" s="676" t="s">
        <v>55</v>
      </c>
      <c r="C217" s="659">
        <f>'4-非流动资产汇总'!C13</f>
        <v>0</v>
      </c>
      <c r="D217" s="659">
        <f>'4-非流动资产汇总'!D13</f>
        <v>0</v>
      </c>
      <c r="E217" s="659">
        <f>'4-非流动资产汇总'!E13</f>
        <v>0</v>
      </c>
      <c r="F217" s="659" t="str">
        <f>'4-非流动资产汇总'!F13</f>
        <v/>
      </c>
    </row>
    <row r="218" spans="1:14">
      <c r="A218" s="654" t="str">
        <f t="shared" si="21"/>
        <v>N</v>
      </c>
      <c r="B218" s="676" t="s">
        <v>56</v>
      </c>
      <c r="C218" s="659">
        <f>'4-非流动资产汇总'!C14</f>
        <v>0</v>
      </c>
      <c r="D218" s="659">
        <f>'4-非流动资产汇总'!D14</f>
        <v>0</v>
      </c>
      <c r="E218" s="659">
        <f>'4-非流动资产汇总'!E14</f>
        <v>0</v>
      </c>
      <c r="F218" s="659" t="str">
        <f>'4-非流动资产汇总'!F14</f>
        <v/>
      </c>
      <c r="K218" s="684"/>
      <c r="L218" s="684"/>
      <c r="M218" s="684"/>
      <c r="N218" s="684"/>
    </row>
    <row r="219" spans="1:14">
      <c r="A219" s="654" t="str">
        <f t="shared" si="21"/>
        <v>N</v>
      </c>
      <c r="B219" s="676" t="s">
        <v>75</v>
      </c>
      <c r="C219" s="659">
        <f>'4-非流动资产汇总'!C28</f>
        <v>0</v>
      </c>
      <c r="D219" s="659">
        <f>'4-非流动资产汇总'!D28</f>
        <v>0</v>
      </c>
      <c r="E219" s="659">
        <f>'4-非流动资产汇总'!E28</f>
        <v>0</v>
      </c>
      <c r="F219" s="659" t="str">
        <f>'4-非流动资产汇总'!F28</f>
        <v/>
      </c>
      <c r="K219" s="701"/>
      <c r="L219" s="702"/>
      <c r="M219" s="702"/>
      <c r="N219" s="702"/>
    </row>
    <row r="220" spans="1:6">
      <c r="A220" s="654" t="str">
        <f t="shared" si="21"/>
        <v>N</v>
      </c>
      <c r="B220" s="676" t="s">
        <v>76</v>
      </c>
      <c r="C220" s="659">
        <f>'4-非流动资产汇总'!C29</f>
        <v>0</v>
      </c>
      <c r="D220" s="659">
        <f>'4-非流动资产汇总'!D29</f>
        <v>0</v>
      </c>
      <c r="E220" s="659">
        <f>'4-非流动资产汇总'!E29</f>
        <v>0</v>
      </c>
      <c r="F220" s="659" t="str">
        <f>'4-非流动资产汇总'!F29</f>
        <v/>
      </c>
    </row>
    <row r="221" spans="1:6">
      <c r="A221" s="654" t="str">
        <f t="shared" si="21"/>
        <v>N</v>
      </c>
      <c r="B221" s="676" t="s">
        <v>77</v>
      </c>
      <c r="C221" s="659">
        <f>'4-非流动资产汇总'!C30</f>
        <v>0</v>
      </c>
      <c r="D221" s="659">
        <f>'4-非流动资产汇总'!D30</f>
        <v>0</v>
      </c>
      <c r="E221" s="659">
        <f>'4-非流动资产汇总'!E30</f>
        <v>0</v>
      </c>
      <c r="F221" s="659" t="str">
        <f>'4-非流动资产汇总'!F30</f>
        <v/>
      </c>
    </row>
    <row r="222" spans="1:6">
      <c r="A222" s="654" t="str">
        <f t="shared" si="21"/>
        <v>N</v>
      </c>
      <c r="B222" s="676" t="s">
        <v>313</v>
      </c>
      <c r="C222" s="659">
        <f>'4-15无形资产汇总'!C9</f>
        <v>0</v>
      </c>
      <c r="D222" s="659">
        <f>'4-15无形资产汇总'!E9</f>
        <v>0</v>
      </c>
      <c r="E222" s="659">
        <f>'4-15无形资产汇总'!F9</f>
        <v>0</v>
      </c>
      <c r="F222" s="659" t="str">
        <f>'4-15无形资产汇总'!G9</f>
        <v/>
      </c>
    </row>
    <row r="223" spans="1:6">
      <c r="A223" s="654" t="str">
        <f t="shared" si="21"/>
        <v>N</v>
      </c>
      <c r="B223" s="676" t="s">
        <v>82</v>
      </c>
      <c r="C223" s="659">
        <f>'4-非流动资产汇总'!C33</f>
        <v>0</v>
      </c>
      <c r="D223" s="659">
        <f>'4-非流动资产汇总'!D33</f>
        <v>0</v>
      </c>
      <c r="E223" s="659">
        <f>'4-非流动资产汇总'!E33</f>
        <v>0</v>
      </c>
      <c r="F223" s="659" t="str">
        <f>'4-非流动资产汇总'!F33</f>
        <v/>
      </c>
    </row>
    <row r="224" spans="1:6">
      <c r="A224" s="654" t="str">
        <f t="shared" si="21"/>
        <v>N</v>
      </c>
      <c r="B224" s="676" t="s">
        <v>83</v>
      </c>
      <c r="C224" s="659">
        <f>'4-非流动资产汇总'!C34</f>
        <v>0</v>
      </c>
      <c r="D224" s="659">
        <f>'4-非流动资产汇总'!D34</f>
        <v>0</v>
      </c>
      <c r="E224" s="659">
        <f>'4-非流动资产汇总'!E34</f>
        <v>0</v>
      </c>
      <c r="F224" s="659" t="str">
        <f>'4-非流动资产汇总'!F34</f>
        <v/>
      </c>
    </row>
    <row r="225" spans="1:6">
      <c r="A225" s="654" t="str">
        <f t="shared" si="21"/>
        <v>N</v>
      </c>
      <c r="B225" s="676" t="s">
        <v>84</v>
      </c>
      <c r="C225" s="659">
        <f>'4-非流动资产汇总'!C35</f>
        <v>0</v>
      </c>
      <c r="D225" s="659">
        <f>'4-非流动资产汇总'!D35</f>
        <v>0</v>
      </c>
      <c r="E225" s="659">
        <f>'4-非流动资产汇总'!E35</f>
        <v>0</v>
      </c>
      <c r="F225" s="659" t="str">
        <f>'4-非流动资产汇总'!F35</f>
        <v/>
      </c>
    </row>
    <row r="226" spans="1:6">
      <c r="A226" s="654" t="str">
        <f t="shared" si="21"/>
        <v>N</v>
      </c>
      <c r="B226" s="676" t="s">
        <v>85</v>
      </c>
      <c r="C226" s="659">
        <f>'4-非流动资产汇总'!C36</f>
        <v>0</v>
      </c>
      <c r="D226" s="659">
        <f>'4-非流动资产汇总'!D36</f>
        <v>0</v>
      </c>
      <c r="E226" s="659">
        <f>'4-非流动资产汇总'!E36</f>
        <v>0</v>
      </c>
      <c r="F226" s="659" t="str">
        <f>'4-非流动资产汇总'!F36</f>
        <v/>
      </c>
    </row>
    <row r="227" spans="1:6">
      <c r="A227" s="654" t="str">
        <f t="shared" si="21"/>
        <v>N</v>
      </c>
      <c r="B227" s="676" t="s">
        <v>314</v>
      </c>
      <c r="C227" s="659">
        <f>'4-非流动资产汇总'!C37</f>
        <v>0</v>
      </c>
      <c r="D227" s="659">
        <f>'4-非流动资产汇总'!D37</f>
        <v>0</v>
      </c>
      <c r="E227" s="659">
        <f>'4-非流动资产汇总'!E37</f>
        <v>0</v>
      </c>
      <c r="F227" s="659" t="str">
        <f>'4-非流动资产汇总'!F37</f>
        <v/>
      </c>
    </row>
    <row r="228" spans="1:6">
      <c r="A228" s="654" t="str">
        <f t="shared" si="21"/>
        <v>N</v>
      </c>
      <c r="B228" s="677" t="s">
        <v>299</v>
      </c>
      <c r="C228" s="464">
        <f>SUM(C212:C227)</f>
        <v>0</v>
      </c>
      <c r="D228" s="464">
        <f t="shared" ref="D228" si="22">SUM(D212:D227)</f>
        <v>0</v>
      </c>
      <c r="E228" s="46">
        <f>D228-C228</f>
        <v>0</v>
      </c>
      <c r="F228" s="31" t="str">
        <f>IF(C228=0,"",E228/C228*100)</f>
        <v/>
      </c>
    </row>
    <row r="229" spans="1:1">
      <c r="A229" s="654"/>
    </row>
    <row r="230" spans="1:5">
      <c r="A230" s="654"/>
      <c r="B230" s="684" t="s">
        <v>315</v>
      </c>
      <c r="C230" s="684"/>
      <c r="D230" s="684"/>
      <c r="E230" s="684"/>
    </row>
    <row r="231" spans="1:6">
      <c r="A231" s="654" t="str">
        <f>IF(B232=0,"N","Y")</f>
        <v>N</v>
      </c>
      <c r="B231" s="656" t="s">
        <v>316</v>
      </c>
      <c r="C231" s="656" t="s">
        <v>317</v>
      </c>
      <c r="D231" s="656" t="s">
        <v>215</v>
      </c>
      <c r="E231" s="656" t="s">
        <v>318</v>
      </c>
      <c r="F231" s="624" t="s">
        <v>319</v>
      </c>
    </row>
    <row r="232" spans="1:6">
      <c r="A232" s="654" t="str">
        <f>IF(B232=0,"N","Y")</f>
        <v>N</v>
      </c>
      <c r="B232" s="676">
        <f>'4-6长期股权投资'!B7</f>
        <v>0</v>
      </c>
      <c r="C232" s="700">
        <f>'4-6长期股权投资'!E7</f>
        <v>0</v>
      </c>
      <c r="D232" s="659">
        <f>'4-6长期股权投资'!I7</f>
        <v>0</v>
      </c>
      <c r="E232" s="659">
        <f>'4-6长期股权投资'!N7</f>
        <v>0</v>
      </c>
      <c r="F232" s="659">
        <f>'4-6长期股权投资'!K7</f>
        <v>0</v>
      </c>
    </row>
    <row r="233" spans="1:6">
      <c r="A233" s="654" t="str">
        <f t="shared" ref="A233:A244" si="23">IF(B233=0,"N","Y")</f>
        <v>N</v>
      </c>
      <c r="B233" s="676">
        <f>'4-6长期股权投资'!B8</f>
        <v>0</v>
      </c>
      <c r="C233" s="700">
        <f>'4-6长期股权投资'!E8</f>
        <v>0</v>
      </c>
      <c r="D233" s="659">
        <f>'4-6长期股权投资'!I8</f>
        <v>0</v>
      </c>
      <c r="E233" s="659">
        <f>'4-6长期股权投资'!N8</f>
        <v>0</v>
      </c>
      <c r="F233" s="659">
        <f>'4-6长期股权投资'!K8</f>
        <v>0</v>
      </c>
    </row>
    <row r="234" spans="1:6">
      <c r="A234" s="654" t="str">
        <f t="shared" si="23"/>
        <v>N</v>
      </c>
      <c r="B234" s="676">
        <f>'4-6长期股权投资'!B9</f>
        <v>0</v>
      </c>
      <c r="C234" s="700">
        <f>'4-6长期股权投资'!E9</f>
        <v>0</v>
      </c>
      <c r="D234" s="659">
        <f>'4-6长期股权投资'!I9</f>
        <v>0</v>
      </c>
      <c r="E234" s="659">
        <f>'4-6长期股权投资'!N9</f>
        <v>0</v>
      </c>
      <c r="F234" s="659">
        <f>'4-6长期股权投资'!K9</f>
        <v>0</v>
      </c>
    </row>
    <row r="235" spans="1:6">
      <c r="A235" s="654" t="str">
        <f t="shared" si="23"/>
        <v>N</v>
      </c>
      <c r="B235" s="676">
        <f>'4-6长期股权投资'!B10</f>
        <v>0</v>
      </c>
      <c r="C235" s="700">
        <f>'4-6长期股权投资'!E10</f>
        <v>0</v>
      </c>
      <c r="D235" s="659">
        <f>'4-6长期股权投资'!I10</f>
        <v>0</v>
      </c>
      <c r="E235" s="659">
        <f>'4-6长期股权投资'!N10</f>
        <v>0</v>
      </c>
      <c r="F235" s="659">
        <f>'4-6长期股权投资'!K10</f>
        <v>0</v>
      </c>
    </row>
    <row r="236" spans="1:6">
      <c r="A236" s="654" t="str">
        <f t="shared" si="23"/>
        <v>N</v>
      </c>
      <c r="B236" s="676">
        <f>'4-6长期股权投资'!B11</f>
        <v>0</v>
      </c>
      <c r="C236" s="700">
        <f>'4-6长期股权投资'!E11</f>
        <v>0</v>
      </c>
      <c r="D236" s="659">
        <f>'4-6长期股权投资'!I11</f>
        <v>0</v>
      </c>
      <c r="E236" s="659">
        <f>'4-6长期股权投资'!N11</f>
        <v>0</v>
      </c>
      <c r="F236" s="659">
        <f>'4-6长期股权投资'!K11</f>
        <v>0</v>
      </c>
    </row>
    <row r="237" spans="1:6">
      <c r="A237" s="654" t="str">
        <f t="shared" si="23"/>
        <v>N</v>
      </c>
      <c r="B237" s="676">
        <f>'4-6长期股权投资'!B12</f>
        <v>0</v>
      </c>
      <c r="C237" s="700">
        <f>'4-6长期股权投资'!E12</f>
        <v>0</v>
      </c>
      <c r="D237" s="659">
        <f>'4-6长期股权投资'!I12</f>
        <v>0</v>
      </c>
      <c r="E237" s="659">
        <f>'4-6长期股权投资'!N12</f>
        <v>0</v>
      </c>
      <c r="F237" s="659">
        <f>'4-6长期股权投资'!K12</f>
        <v>0</v>
      </c>
    </row>
    <row r="238" spans="1:6">
      <c r="A238" s="654" t="str">
        <f t="shared" si="23"/>
        <v>N</v>
      </c>
      <c r="B238" s="676">
        <f>'4-6长期股权投资'!B13</f>
        <v>0</v>
      </c>
      <c r="C238" s="700">
        <f>'4-6长期股权投资'!E13</f>
        <v>0</v>
      </c>
      <c r="D238" s="659">
        <f>'4-6长期股权投资'!I13</f>
        <v>0</v>
      </c>
      <c r="E238" s="659">
        <f>'4-6长期股权投资'!N13</f>
        <v>0</v>
      </c>
      <c r="F238" s="659">
        <f>'4-6长期股权投资'!K13</f>
        <v>0</v>
      </c>
    </row>
    <row r="239" spans="1:6">
      <c r="A239" s="654" t="str">
        <f t="shared" si="23"/>
        <v>N</v>
      </c>
      <c r="B239" s="676">
        <f>'4-6长期股权投资'!B14</f>
        <v>0</v>
      </c>
      <c r="C239" s="700">
        <f>'4-6长期股权投资'!E14</f>
        <v>0</v>
      </c>
      <c r="D239" s="659">
        <f>'4-6长期股权投资'!I14</f>
        <v>0</v>
      </c>
      <c r="E239" s="659">
        <f>'4-6长期股权投资'!N14</f>
        <v>0</v>
      </c>
      <c r="F239" s="659">
        <f>'4-6长期股权投资'!K14</f>
        <v>0</v>
      </c>
    </row>
    <row r="240" spans="1:6">
      <c r="A240" s="654" t="str">
        <f t="shared" si="23"/>
        <v>N</v>
      </c>
      <c r="B240" s="676">
        <f>'4-6长期股权投资'!B15</f>
        <v>0</v>
      </c>
      <c r="C240" s="700">
        <f>'4-6长期股权投资'!E15</f>
        <v>0</v>
      </c>
      <c r="D240" s="659">
        <f>'4-6长期股权投资'!I15</f>
        <v>0</v>
      </c>
      <c r="E240" s="659">
        <f>'4-6长期股权投资'!N15</f>
        <v>0</v>
      </c>
      <c r="F240" s="659">
        <f>'4-6长期股权投资'!K15</f>
        <v>0</v>
      </c>
    </row>
    <row r="241" spans="1:6">
      <c r="A241" s="654" t="str">
        <f t="shared" si="23"/>
        <v>N</v>
      </c>
      <c r="B241" s="676">
        <f>'4-6长期股权投资'!B16</f>
        <v>0</v>
      </c>
      <c r="C241" s="700">
        <f>'4-6长期股权投资'!E16</f>
        <v>0</v>
      </c>
      <c r="D241" s="659">
        <f>'4-6长期股权投资'!I16</f>
        <v>0</v>
      </c>
      <c r="E241" s="659">
        <f>'4-6长期股权投资'!N16</f>
        <v>0</v>
      </c>
      <c r="F241" s="659">
        <f>'4-6长期股权投资'!K16</f>
        <v>0</v>
      </c>
    </row>
    <row r="242" spans="1:6">
      <c r="A242" s="654" t="str">
        <f t="shared" si="23"/>
        <v>N</v>
      </c>
      <c r="B242" s="676">
        <f>'4-6长期股权投资'!B17</f>
        <v>0</v>
      </c>
      <c r="C242" s="700">
        <f>'4-6长期股权投资'!E17</f>
        <v>0</v>
      </c>
      <c r="D242" s="659">
        <f>'4-6长期股权投资'!I17</f>
        <v>0</v>
      </c>
      <c r="E242" s="659">
        <f>'4-6长期股权投资'!N17</f>
        <v>0</v>
      </c>
      <c r="F242" s="659">
        <f>'4-6长期股权投资'!K17</f>
        <v>0</v>
      </c>
    </row>
    <row r="243" spans="1:6">
      <c r="A243" s="654" t="str">
        <f t="shared" si="23"/>
        <v>N</v>
      </c>
      <c r="B243" s="676">
        <f>'4-6长期股权投资'!B18</f>
        <v>0</v>
      </c>
      <c r="C243" s="700">
        <f>'4-6长期股权投资'!E18</f>
        <v>0</v>
      </c>
      <c r="D243" s="659">
        <f>'4-6长期股权投资'!I18</f>
        <v>0</v>
      </c>
      <c r="E243" s="659">
        <f>'4-6长期股权投资'!N18</f>
        <v>0</v>
      </c>
      <c r="F243" s="659">
        <f>'4-6长期股权投资'!K18</f>
        <v>0</v>
      </c>
    </row>
    <row r="244" spans="1:6">
      <c r="A244" s="654" t="str">
        <f t="shared" si="23"/>
        <v>N</v>
      </c>
      <c r="B244" s="676">
        <f>'4-6长期股权投资'!B19</f>
        <v>0</v>
      </c>
      <c r="C244" s="700">
        <f>'4-6长期股权投资'!E19</f>
        <v>0</v>
      </c>
      <c r="D244" s="659">
        <f>'4-6长期股权投资'!I19</f>
        <v>0</v>
      </c>
      <c r="E244" s="659">
        <f>'4-6长期股权投资'!N19</f>
        <v>0</v>
      </c>
      <c r="F244" s="659">
        <f>'4-6长期股权投资'!K19</f>
        <v>0</v>
      </c>
    </row>
    <row r="245" spans="1:1">
      <c r="A245" s="654"/>
    </row>
    <row r="246" spans="1:7">
      <c r="A246" s="654"/>
      <c r="B246" s="662" t="s">
        <v>320</v>
      </c>
      <c r="C246" s="662"/>
      <c r="D246" s="662"/>
      <c r="E246" s="662"/>
      <c r="F246" s="662"/>
      <c r="G246" s="614"/>
    </row>
    <row r="247" spans="1:6">
      <c r="A247" s="654" t="str">
        <f>IF(AND(C269=0,D269=0),"N","Y")</f>
        <v>N</v>
      </c>
      <c r="B247" s="657" t="s">
        <v>268</v>
      </c>
      <c r="C247" s="675" t="s">
        <v>215</v>
      </c>
      <c r="D247" s="657" t="s">
        <v>216</v>
      </c>
      <c r="E247" s="657" t="s">
        <v>217</v>
      </c>
      <c r="F247" s="657" t="s">
        <v>218</v>
      </c>
    </row>
    <row r="248" spans="1:6">
      <c r="A248" s="654" t="str">
        <f t="shared" ref="A248:A269" si="24">IF(AND(C248=0,D248=0),"N","Y")</f>
        <v>N</v>
      </c>
      <c r="B248" s="676" t="s">
        <v>89</v>
      </c>
      <c r="C248" s="464">
        <f>'5-流动负债汇总'!C7</f>
        <v>0</v>
      </c>
      <c r="D248" s="464">
        <f>'5-流动负债汇总'!D7</f>
        <v>0</v>
      </c>
      <c r="E248" s="464">
        <f>'5-流动负债汇总'!E7</f>
        <v>0</v>
      </c>
      <c r="F248" s="464" t="str">
        <f>'5-流动负债汇总'!F7</f>
        <v/>
      </c>
    </row>
    <row r="249" spans="1:6">
      <c r="A249" s="654" t="str">
        <f t="shared" si="24"/>
        <v>N</v>
      </c>
      <c r="B249" s="676" t="s">
        <v>90</v>
      </c>
      <c r="C249" s="464">
        <f>'5-流动负债汇总'!C8</f>
        <v>0</v>
      </c>
      <c r="D249" s="464">
        <f>'5-流动负债汇总'!D8</f>
        <v>0</v>
      </c>
      <c r="E249" s="464">
        <f>'5-流动负债汇总'!E8</f>
        <v>0</v>
      </c>
      <c r="F249" s="464" t="str">
        <f>'5-流动负债汇总'!F8</f>
        <v/>
      </c>
    </row>
    <row r="250" spans="1:6">
      <c r="A250" s="654" t="str">
        <f t="shared" si="24"/>
        <v>N</v>
      </c>
      <c r="B250" s="676" t="s">
        <v>91</v>
      </c>
      <c r="C250" s="464">
        <f>'5-流动负债汇总'!C9</f>
        <v>0</v>
      </c>
      <c r="D250" s="464">
        <f>'5-流动负债汇总'!D9</f>
        <v>0</v>
      </c>
      <c r="E250" s="464">
        <f>'5-流动负债汇总'!E9</f>
        <v>0</v>
      </c>
      <c r="F250" s="464" t="str">
        <f>'5-流动负债汇总'!F9</f>
        <v/>
      </c>
    </row>
    <row r="251" spans="1:6">
      <c r="A251" s="654" t="str">
        <f t="shared" si="24"/>
        <v>N</v>
      </c>
      <c r="B251" s="676" t="s">
        <v>92</v>
      </c>
      <c r="C251" s="464">
        <f>'5-流动负债汇总'!C10</f>
        <v>0</v>
      </c>
      <c r="D251" s="464">
        <f>'5-流动负债汇总'!D10</f>
        <v>0</v>
      </c>
      <c r="E251" s="464">
        <f>'5-流动负债汇总'!E10</f>
        <v>0</v>
      </c>
      <c r="F251" s="464" t="str">
        <f>'5-流动负债汇总'!F10</f>
        <v/>
      </c>
    </row>
    <row r="252" spans="1:6">
      <c r="A252" s="654" t="str">
        <f t="shared" si="24"/>
        <v>N</v>
      </c>
      <c r="B252" s="676" t="s">
        <v>93</v>
      </c>
      <c r="C252" s="464">
        <f>'5-流动负债汇总'!C11</f>
        <v>0</v>
      </c>
      <c r="D252" s="464">
        <f>'5-流动负债汇总'!D11</f>
        <v>0</v>
      </c>
      <c r="E252" s="464">
        <f>'5-流动负债汇总'!E11</f>
        <v>0</v>
      </c>
      <c r="F252" s="464" t="str">
        <f>'5-流动负债汇总'!F11</f>
        <v/>
      </c>
    </row>
    <row r="253" spans="1:6">
      <c r="A253" s="654" t="str">
        <f t="shared" si="24"/>
        <v>N</v>
      </c>
      <c r="B253" s="676" t="s">
        <v>94</v>
      </c>
      <c r="C253" s="464">
        <f>'5-流动负债汇总'!C12</f>
        <v>0</v>
      </c>
      <c r="D253" s="464">
        <f>'5-流动负债汇总'!D12</f>
        <v>0</v>
      </c>
      <c r="E253" s="464">
        <f>'5-流动负债汇总'!E12</f>
        <v>0</v>
      </c>
      <c r="F253" s="464" t="str">
        <f>'5-流动负债汇总'!F12</f>
        <v/>
      </c>
    </row>
    <row r="254" spans="1:6">
      <c r="A254" s="654" t="str">
        <f t="shared" si="24"/>
        <v>N</v>
      </c>
      <c r="B254" s="676" t="s">
        <v>95</v>
      </c>
      <c r="C254" s="464">
        <f>'5-流动负债汇总'!C13</f>
        <v>0</v>
      </c>
      <c r="D254" s="464">
        <f>'5-流动负债汇总'!D13</f>
        <v>0</v>
      </c>
      <c r="E254" s="464">
        <f>'5-流动负债汇总'!E13</f>
        <v>0</v>
      </c>
      <c r="F254" s="464" t="str">
        <f>'5-流动负债汇总'!F13</f>
        <v/>
      </c>
    </row>
    <row r="255" spans="1:6">
      <c r="A255" s="654" t="str">
        <f t="shared" si="24"/>
        <v>N</v>
      </c>
      <c r="B255" s="676" t="s">
        <v>96</v>
      </c>
      <c r="C255" s="464">
        <f>'5-流动负债汇总'!C14</f>
        <v>0</v>
      </c>
      <c r="D255" s="464">
        <f>'5-流动负债汇总'!D14</f>
        <v>0</v>
      </c>
      <c r="E255" s="464">
        <f>'5-流动负债汇总'!E14</f>
        <v>0</v>
      </c>
      <c r="F255" s="464" t="str">
        <f>'5-流动负债汇总'!F14</f>
        <v/>
      </c>
    </row>
    <row r="256" spans="1:6">
      <c r="A256" s="654" t="str">
        <f t="shared" si="24"/>
        <v>N</v>
      </c>
      <c r="B256" s="676" t="s">
        <v>97</v>
      </c>
      <c r="C256" s="464">
        <f>'5-流动负债汇总'!C15</f>
        <v>0</v>
      </c>
      <c r="D256" s="464">
        <f>'5-流动负债汇总'!D15</f>
        <v>0</v>
      </c>
      <c r="E256" s="464">
        <f>'5-流动负债汇总'!E15</f>
        <v>0</v>
      </c>
      <c r="F256" s="464" t="str">
        <f>'5-流动负债汇总'!F15</f>
        <v/>
      </c>
    </row>
    <row r="257" spans="1:6">
      <c r="A257" s="654" t="str">
        <f t="shared" si="24"/>
        <v>N</v>
      </c>
      <c r="B257" s="676" t="s">
        <v>98</v>
      </c>
      <c r="C257" s="464">
        <f>'5-流动负债汇总'!C16</f>
        <v>0</v>
      </c>
      <c r="D257" s="464">
        <f>'5-流动负债汇总'!D16</f>
        <v>0</v>
      </c>
      <c r="E257" s="464">
        <f>'5-流动负债汇总'!E16</f>
        <v>0</v>
      </c>
      <c r="F257" s="464" t="str">
        <f>'5-流动负债汇总'!F16</f>
        <v/>
      </c>
    </row>
    <row r="258" spans="1:6">
      <c r="A258" s="654" t="str">
        <f t="shared" si="24"/>
        <v>N</v>
      </c>
      <c r="B258" s="676" t="s">
        <v>99</v>
      </c>
      <c r="C258" s="464">
        <f>'5-流动负债汇总'!C17</f>
        <v>0</v>
      </c>
      <c r="D258" s="464">
        <f>'5-流动负债汇总'!D17</f>
        <v>0</v>
      </c>
      <c r="E258" s="464">
        <f>'5-流动负债汇总'!E17</f>
        <v>0</v>
      </c>
      <c r="F258" s="464" t="str">
        <f>'5-流动负债汇总'!F17</f>
        <v/>
      </c>
    </row>
    <row r="259" spans="1:6">
      <c r="A259" s="654" t="str">
        <f t="shared" si="24"/>
        <v>N</v>
      </c>
      <c r="B259" s="676" t="s">
        <v>100</v>
      </c>
      <c r="C259" s="464">
        <f>'5-流动负债汇总'!C18</f>
        <v>0</v>
      </c>
      <c r="D259" s="464">
        <f>'5-流动负债汇总'!D18</f>
        <v>0</v>
      </c>
      <c r="E259" s="464">
        <f>'5-流动负债汇总'!E18</f>
        <v>0</v>
      </c>
      <c r="F259" s="464" t="str">
        <f>'5-流动负债汇总'!F18</f>
        <v/>
      </c>
    </row>
    <row r="260" spans="1:6">
      <c r="A260" s="654" t="str">
        <f t="shared" si="24"/>
        <v>N</v>
      </c>
      <c r="B260" s="676" t="s">
        <v>101</v>
      </c>
      <c r="C260" s="464">
        <f>'5-流动负债汇总'!C19</f>
        <v>0</v>
      </c>
      <c r="D260" s="464">
        <f>'5-流动负债汇总'!D19</f>
        <v>0</v>
      </c>
      <c r="E260" s="464">
        <f>'5-流动负债汇总'!E19</f>
        <v>0</v>
      </c>
      <c r="F260" s="464" t="str">
        <f>'5-流动负债汇总'!F19</f>
        <v/>
      </c>
    </row>
    <row r="261" spans="1:6">
      <c r="A261" s="654" t="str">
        <f t="shared" si="24"/>
        <v>N</v>
      </c>
      <c r="B261" s="676" t="s">
        <v>103</v>
      </c>
      <c r="C261" s="464">
        <f>'6-非流动负债汇总'!C7</f>
        <v>0</v>
      </c>
      <c r="D261" s="464">
        <f>'6-非流动负债汇总'!D7</f>
        <v>0</v>
      </c>
      <c r="E261" s="464">
        <f>'6-非流动负债汇总'!E7</f>
        <v>0</v>
      </c>
      <c r="F261" s="464" t="str">
        <f>'6-非流动负债汇总'!F7</f>
        <v/>
      </c>
    </row>
    <row r="262" spans="1:6">
      <c r="A262" s="654" t="str">
        <f t="shared" si="24"/>
        <v>N</v>
      </c>
      <c r="B262" s="676" t="s">
        <v>104</v>
      </c>
      <c r="C262" s="464">
        <f>'6-非流动负债汇总'!C8</f>
        <v>0</v>
      </c>
      <c r="D262" s="464">
        <f>'6-非流动负债汇总'!D8</f>
        <v>0</v>
      </c>
      <c r="E262" s="464">
        <f>'6-非流动负债汇总'!E8</f>
        <v>0</v>
      </c>
      <c r="F262" s="464" t="str">
        <f>'6-非流动负债汇总'!F8</f>
        <v/>
      </c>
    </row>
    <row r="263" spans="1:6">
      <c r="A263" s="654" t="str">
        <f t="shared" si="24"/>
        <v>N</v>
      </c>
      <c r="B263" s="676" t="s">
        <v>105</v>
      </c>
      <c r="C263" s="464">
        <f>'6-非流动负债汇总'!C9</f>
        <v>0</v>
      </c>
      <c r="D263" s="464">
        <f>'6-非流动负债汇总'!D9</f>
        <v>0</v>
      </c>
      <c r="E263" s="464">
        <f>'6-非流动负债汇总'!E9</f>
        <v>0</v>
      </c>
      <c r="F263" s="464" t="str">
        <f>'6-非流动负债汇总'!F9</f>
        <v/>
      </c>
    </row>
    <row r="264" spans="1:6">
      <c r="A264" s="654" t="str">
        <f t="shared" si="24"/>
        <v>N</v>
      </c>
      <c r="B264" s="676" t="s">
        <v>106</v>
      </c>
      <c r="C264" s="464">
        <f>'6-非流动负债汇总'!C10</f>
        <v>0</v>
      </c>
      <c r="D264" s="464">
        <f>'6-非流动负债汇总'!D10</f>
        <v>0</v>
      </c>
      <c r="E264" s="464">
        <f>'6-非流动负债汇总'!E10</f>
        <v>0</v>
      </c>
      <c r="F264" s="464" t="str">
        <f>'6-非流动负债汇总'!F10</f>
        <v/>
      </c>
    </row>
    <row r="265" spans="1:6">
      <c r="A265" s="654" t="str">
        <f t="shared" si="24"/>
        <v>N</v>
      </c>
      <c r="B265" s="676" t="s">
        <v>107</v>
      </c>
      <c r="C265" s="464">
        <f>'6-非流动负债汇总'!C11</f>
        <v>0</v>
      </c>
      <c r="D265" s="464">
        <f>'6-非流动负债汇总'!D11</f>
        <v>0</v>
      </c>
      <c r="E265" s="464">
        <f>'6-非流动负债汇总'!E11</f>
        <v>0</v>
      </c>
      <c r="F265" s="464" t="str">
        <f>'6-非流动负债汇总'!F11</f>
        <v/>
      </c>
    </row>
    <row r="266" spans="1:6">
      <c r="A266" s="654" t="str">
        <f t="shared" si="24"/>
        <v>N</v>
      </c>
      <c r="B266" s="676" t="s">
        <v>108</v>
      </c>
      <c r="C266" s="464">
        <f>'6-非流动负债汇总'!C12</f>
        <v>0</v>
      </c>
      <c r="D266" s="464">
        <f>'6-非流动负债汇总'!D12</f>
        <v>0</v>
      </c>
      <c r="E266" s="464">
        <f>'6-非流动负债汇总'!E12</f>
        <v>0</v>
      </c>
      <c r="F266" s="464" t="str">
        <f>'6-非流动负债汇总'!F12</f>
        <v/>
      </c>
    </row>
    <row r="267" spans="1:6">
      <c r="A267" s="654" t="str">
        <f t="shared" si="24"/>
        <v>N</v>
      </c>
      <c r="B267" s="676" t="s">
        <v>109</v>
      </c>
      <c r="C267" s="464">
        <f>'6-非流动负债汇总'!C13</f>
        <v>0</v>
      </c>
      <c r="D267" s="464">
        <f>'6-非流动负债汇总'!D13</f>
        <v>0</v>
      </c>
      <c r="E267" s="464">
        <f>'6-非流动负债汇总'!E13</f>
        <v>0</v>
      </c>
      <c r="F267" s="464" t="str">
        <f>'6-非流动负债汇总'!F13</f>
        <v/>
      </c>
    </row>
    <row r="268" spans="1:6">
      <c r="A268" s="654" t="str">
        <f t="shared" si="24"/>
        <v>N</v>
      </c>
      <c r="B268" s="676" t="s">
        <v>110</v>
      </c>
      <c r="C268" s="464">
        <f>'6-非流动负债汇总'!C14</f>
        <v>0</v>
      </c>
      <c r="D268" s="464">
        <f>'6-非流动负债汇总'!D14</f>
        <v>0</v>
      </c>
      <c r="E268" s="464">
        <f>'6-非流动负债汇总'!E14</f>
        <v>0</v>
      </c>
      <c r="F268" s="464" t="str">
        <f>'6-非流动负债汇总'!F14</f>
        <v/>
      </c>
    </row>
    <row r="269" spans="1:6">
      <c r="A269" s="654" t="str">
        <f t="shared" si="24"/>
        <v>N</v>
      </c>
      <c r="B269" s="677" t="s">
        <v>321</v>
      </c>
      <c r="C269" s="464">
        <f>'2-分类汇总'!C66</f>
        <v>0</v>
      </c>
      <c r="D269" s="464">
        <f>'2-分类汇总'!D66</f>
        <v>0</v>
      </c>
      <c r="E269" s="464">
        <f>'2-分类汇总'!E66</f>
        <v>0</v>
      </c>
      <c r="F269" s="464" t="str">
        <f>'2-分类汇总'!F66</f>
        <v/>
      </c>
    </row>
    <row r="270" spans="1:6">
      <c r="A270" s="654"/>
      <c r="B270" s="703"/>
      <c r="C270" s="667"/>
      <c r="D270" s="667"/>
      <c r="E270" s="667"/>
      <c r="F270" s="667"/>
    </row>
    <row r="271" spans="1:6">
      <c r="A271" s="654"/>
      <c r="B271" s="662" t="s">
        <v>322</v>
      </c>
      <c r="C271" s="662"/>
      <c r="D271" s="662"/>
      <c r="E271" s="662"/>
      <c r="F271" s="662"/>
    </row>
    <row r="272" spans="1:8">
      <c r="A272" s="654" t="str">
        <f>IF(C333=0,"N","Y")</f>
        <v>N</v>
      </c>
      <c r="B272" s="704" t="s">
        <v>268</v>
      </c>
      <c r="C272" s="461" t="s">
        <v>215</v>
      </c>
      <c r="D272" s="461" t="s">
        <v>216</v>
      </c>
      <c r="E272" s="461" t="s">
        <v>289</v>
      </c>
      <c r="F272" s="461" t="s">
        <v>218</v>
      </c>
      <c r="G272" s="657" t="s">
        <v>219</v>
      </c>
      <c r="H272" s="705" t="s">
        <v>220</v>
      </c>
    </row>
    <row r="273" spans="1:8">
      <c r="A273" s="654" t="str">
        <f>IF(C333=0,"N","Y")</f>
        <v>N</v>
      </c>
      <c r="B273" s="706" t="s">
        <v>323</v>
      </c>
      <c r="C273" s="464">
        <f>'2-分类汇总'!C7</f>
        <v>0</v>
      </c>
      <c r="D273" s="464">
        <f>'2-分类汇总'!D7</f>
        <v>0</v>
      </c>
      <c r="E273" s="464">
        <f>'2-分类汇总'!E7</f>
        <v>0</v>
      </c>
      <c r="F273" s="464" t="str">
        <f>'2-分类汇总'!F7</f>
        <v/>
      </c>
      <c r="G273" s="656" t="str">
        <f>IF(AND(C273=0,D273=0),"",B273&amp;"、")</f>
        <v/>
      </c>
      <c r="H273" s="660" t="str">
        <f>IF(AND(C273=0,D273=0),"",B273&amp;TEXT(C273,"#,##0.00_ ")&amp;"元"&amp;"、")</f>
        <v/>
      </c>
    </row>
    <row r="274" spans="1:8">
      <c r="A274" s="654" t="str">
        <f t="shared" ref="A274:A331" si="25">IF(C274=0,"N","Y")</f>
        <v>N</v>
      </c>
      <c r="B274" s="707" t="s">
        <v>269</v>
      </c>
      <c r="C274" s="464">
        <f>'2-分类汇总'!C8</f>
        <v>0</v>
      </c>
      <c r="D274" s="464">
        <f>'2-分类汇总'!D8</f>
        <v>0</v>
      </c>
      <c r="E274" s="464">
        <f>'2-分类汇总'!E8</f>
        <v>0</v>
      </c>
      <c r="F274" s="464" t="str">
        <f>'2-分类汇总'!F8</f>
        <v/>
      </c>
      <c r="G274" s="656" t="str">
        <f t="shared" ref="G274:G307" si="26">IF(AND(C274=0,D274=0),"",B274&amp;"、")</f>
        <v/>
      </c>
      <c r="H274" s="660" t="str">
        <f t="shared" ref="H274:H307" si="27">IF(AND(C274=0,D274=0),"",B274&amp;TEXT(C274,"#,##0.00_ ")&amp;"元"&amp;"、")</f>
        <v/>
      </c>
    </row>
    <row r="275" spans="1:8">
      <c r="A275" s="654" t="str">
        <f t="shared" si="25"/>
        <v>N</v>
      </c>
      <c r="B275" s="707" t="s">
        <v>270</v>
      </c>
      <c r="C275" s="464">
        <f>'2-分类汇总'!C9</f>
        <v>0</v>
      </c>
      <c r="D275" s="464">
        <f>'2-分类汇总'!D9</f>
        <v>0</v>
      </c>
      <c r="E275" s="464">
        <f>'2-分类汇总'!E9</f>
        <v>0</v>
      </c>
      <c r="F275" s="464" t="str">
        <f>'2-分类汇总'!F9</f>
        <v/>
      </c>
      <c r="G275" s="656" t="str">
        <f t="shared" si="26"/>
        <v/>
      </c>
      <c r="H275" s="660" t="str">
        <f t="shared" si="27"/>
        <v/>
      </c>
    </row>
    <row r="276" spans="1:8">
      <c r="A276" s="654" t="str">
        <f t="shared" si="25"/>
        <v>N</v>
      </c>
      <c r="B276" s="707" t="s">
        <v>26</v>
      </c>
      <c r="C276" s="464">
        <f>'2-分类汇总'!C10</f>
        <v>0</v>
      </c>
      <c r="D276" s="464">
        <f>'2-分类汇总'!D10</f>
        <v>0</v>
      </c>
      <c r="E276" s="464">
        <f>'2-分类汇总'!E10</f>
        <v>0</v>
      </c>
      <c r="F276" s="464" t="str">
        <f>'2-分类汇总'!F10</f>
        <v/>
      </c>
      <c r="G276" s="656" t="str">
        <f t="shared" si="26"/>
        <v/>
      </c>
      <c r="H276" s="660" t="str">
        <f t="shared" si="27"/>
        <v/>
      </c>
    </row>
    <row r="277" spans="1:8">
      <c r="A277" s="654" t="str">
        <f t="shared" si="25"/>
        <v>N</v>
      </c>
      <c r="B277" s="707" t="s">
        <v>27</v>
      </c>
      <c r="C277" s="464">
        <f>'2-分类汇总'!C11</f>
        <v>0</v>
      </c>
      <c r="D277" s="464">
        <f>'2-分类汇总'!D11</f>
        <v>0</v>
      </c>
      <c r="E277" s="464">
        <f>'2-分类汇总'!E11</f>
        <v>0</v>
      </c>
      <c r="F277" s="464" t="str">
        <f>'2-分类汇总'!F11</f>
        <v/>
      </c>
      <c r="G277" s="656" t="str">
        <f t="shared" si="26"/>
        <v/>
      </c>
      <c r="H277" s="660" t="str">
        <f t="shared" si="27"/>
        <v/>
      </c>
    </row>
    <row r="278" spans="1:8">
      <c r="A278" s="654" t="str">
        <f t="shared" si="25"/>
        <v>N</v>
      </c>
      <c r="B278" s="707" t="s">
        <v>28</v>
      </c>
      <c r="C278" s="464">
        <f>'2-分类汇总'!C12</f>
        <v>0</v>
      </c>
      <c r="D278" s="464">
        <f>'2-分类汇总'!D12</f>
        <v>0</v>
      </c>
      <c r="E278" s="464">
        <f>'2-分类汇总'!E12</f>
        <v>0</v>
      </c>
      <c r="F278" s="464" t="str">
        <f>'2-分类汇总'!F12</f>
        <v/>
      </c>
      <c r="G278" s="656" t="str">
        <f t="shared" si="26"/>
        <v/>
      </c>
      <c r="H278" s="660" t="str">
        <f t="shared" si="27"/>
        <v/>
      </c>
    </row>
    <row r="279" spans="1:8">
      <c r="A279" s="654" t="str">
        <f t="shared" si="25"/>
        <v>N</v>
      </c>
      <c r="B279" s="707" t="s">
        <v>271</v>
      </c>
      <c r="C279" s="464">
        <f>'2-分类汇总'!C13</f>
        <v>0</v>
      </c>
      <c r="D279" s="464">
        <f>'2-分类汇总'!D13</f>
        <v>0</v>
      </c>
      <c r="E279" s="464">
        <f>'2-分类汇总'!E13</f>
        <v>0</v>
      </c>
      <c r="F279" s="464" t="str">
        <f>'2-分类汇总'!F13</f>
        <v/>
      </c>
      <c r="G279" s="656" t="str">
        <f t="shared" si="26"/>
        <v/>
      </c>
      <c r="H279" s="660" t="str">
        <f t="shared" si="27"/>
        <v/>
      </c>
    </row>
    <row r="280" spans="1:8">
      <c r="A280" s="654" t="str">
        <f t="shared" si="25"/>
        <v>N</v>
      </c>
      <c r="B280" s="707" t="s">
        <v>30</v>
      </c>
      <c r="C280" s="464">
        <f>'2-分类汇总'!C14</f>
        <v>0</v>
      </c>
      <c r="D280" s="464">
        <f>'2-分类汇总'!D14</f>
        <v>0</v>
      </c>
      <c r="E280" s="464">
        <f>'2-分类汇总'!E14</f>
        <v>0</v>
      </c>
      <c r="F280" s="464" t="str">
        <f>'2-分类汇总'!F14</f>
        <v/>
      </c>
      <c r="G280" s="656" t="str">
        <f t="shared" si="26"/>
        <v/>
      </c>
      <c r="H280" s="660" t="str">
        <f t="shared" si="27"/>
        <v/>
      </c>
    </row>
    <row r="281" spans="1:8">
      <c r="A281" s="654" t="str">
        <f t="shared" si="25"/>
        <v>N</v>
      </c>
      <c r="B281" s="707" t="s">
        <v>31</v>
      </c>
      <c r="C281" s="464">
        <f>'2-分类汇总'!C15</f>
        <v>0</v>
      </c>
      <c r="D281" s="464">
        <f>'2-分类汇总'!D15</f>
        <v>0</v>
      </c>
      <c r="E281" s="464">
        <f>'2-分类汇总'!E15</f>
        <v>0</v>
      </c>
      <c r="F281" s="464" t="str">
        <f>'2-分类汇总'!F15</f>
        <v/>
      </c>
      <c r="G281" s="656" t="str">
        <f t="shared" si="26"/>
        <v/>
      </c>
      <c r="H281" s="660" t="str">
        <f t="shared" si="27"/>
        <v/>
      </c>
    </row>
    <row r="282" spans="1:8">
      <c r="A282" s="654" t="str">
        <f t="shared" si="25"/>
        <v>N</v>
      </c>
      <c r="B282" s="707" t="s">
        <v>272</v>
      </c>
      <c r="C282" s="464">
        <f>'2-分类汇总'!C16</f>
        <v>0</v>
      </c>
      <c r="D282" s="464">
        <f>'2-分类汇总'!D16</f>
        <v>0</v>
      </c>
      <c r="E282" s="464">
        <f>'2-分类汇总'!E16</f>
        <v>0</v>
      </c>
      <c r="F282" s="464" t="str">
        <f>'2-分类汇总'!F16</f>
        <v/>
      </c>
      <c r="G282" s="656" t="str">
        <f t="shared" si="26"/>
        <v/>
      </c>
      <c r="H282" s="660" t="str">
        <f t="shared" si="27"/>
        <v/>
      </c>
    </row>
    <row r="283" spans="1:8">
      <c r="A283" s="654" t="str">
        <f t="shared" si="25"/>
        <v>N</v>
      </c>
      <c r="B283" s="707" t="s">
        <v>45</v>
      </c>
      <c r="C283" s="464">
        <f>'2-分类汇总'!C17</f>
        <v>0</v>
      </c>
      <c r="D283" s="464">
        <f>'2-分类汇总'!D17</f>
        <v>0</v>
      </c>
      <c r="E283" s="464">
        <f>'2-分类汇总'!E17</f>
        <v>0</v>
      </c>
      <c r="F283" s="464" t="str">
        <f>'2-分类汇总'!F17</f>
        <v/>
      </c>
      <c r="G283" s="656" t="str">
        <f t="shared" si="26"/>
        <v/>
      </c>
      <c r="H283" s="660" t="str">
        <f t="shared" si="27"/>
        <v/>
      </c>
    </row>
    <row r="284" spans="1:8">
      <c r="A284" s="654" t="str">
        <f t="shared" si="25"/>
        <v>N</v>
      </c>
      <c r="B284" s="707" t="s">
        <v>46</v>
      </c>
      <c r="C284" s="464">
        <f>'2-分类汇总'!C18</f>
        <v>0</v>
      </c>
      <c r="D284" s="464">
        <f>'2-分类汇总'!D18</f>
        <v>0</v>
      </c>
      <c r="E284" s="464">
        <f>'2-分类汇总'!E18</f>
        <v>0</v>
      </c>
      <c r="F284" s="464" t="str">
        <f>'2-分类汇总'!F18</f>
        <v/>
      </c>
      <c r="G284" s="656" t="str">
        <f t="shared" si="26"/>
        <v/>
      </c>
      <c r="H284" s="660" t="str">
        <f t="shared" si="27"/>
        <v/>
      </c>
    </row>
    <row r="285" spans="1:8">
      <c r="A285" s="654" t="str">
        <f t="shared" si="25"/>
        <v>N</v>
      </c>
      <c r="B285" s="707" t="s">
        <v>273</v>
      </c>
      <c r="C285" s="464">
        <f>'2-分类汇总'!C19</f>
        <v>0</v>
      </c>
      <c r="D285" s="464">
        <f>'2-分类汇总'!D19</f>
        <v>0</v>
      </c>
      <c r="E285" s="464">
        <f>'2-分类汇总'!E19</f>
        <v>0</v>
      </c>
      <c r="F285" s="464" t="str">
        <f>'2-分类汇总'!F19</f>
        <v/>
      </c>
      <c r="G285" s="656" t="str">
        <f t="shared" si="26"/>
        <v/>
      </c>
      <c r="H285" s="660" t="str">
        <f t="shared" si="27"/>
        <v/>
      </c>
    </row>
    <row r="286" spans="1:8">
      <c r="A286" s="654" t="str">
        <f t="shared" si="25"/>
        <v>N</v>
      </c>
      <c r="B286" s="707" t="s">
        <v>48</v>
      </c>
      <c r="C286" s="464">
        <f>'2-分类汇总'!C20</f>
        <v>0</v>
      </c>
      <c r="D286" s="464">
        <f>'2-分类汇总'!D20</f>
        <v>0</v>
      </c>
      <c r="E286" s="464">
        <f>'2-分类汇总'!E20</f>
        <v>0</v>
      </c>
      <c r="F286" s="464" t="str">
        <f>'2-分类汇总'!F20</f>
        <v/>
      </c>
      <c r="G286" s="656" t="str">
        <f t="shared" si="26"/>
        <v/>
      </c>
      <c r="H286" s="660" t="str">
        <f t="shared" si="27"/>
        <v/>
      </c>
    </row>
    <row r="287" spans="1:8">
      <c r="A287" s="654" t="str">
        <f>IF(C333=0,"N","Y")</f>
        <v>N</v>
      </c>
      <c r="B287" s="708" t="s">
        <v>324</v>
      </c>
      <c r="C287" s="464">
        <f>'2-分类汇总'!C21</f>
        <v>0</v>
      </c>
      <c r="D287" s="464">
        <f>'2-分类汇总'!D21</f>
        <v>2440631</v>
      </c>
      <c r="E287" s="464">
        <f>'2-分类汇总'!E21</f>
        <v>2440631</v>
      </c>
      <c r="F287" s="464" t="str">
        <f>'2-分类汇总'!F21</f>
        <v/>
      </c>
      <c r="G287" s="656" t="str">
        <f t="shared" si="26"/>
        <v>二、非流动资产合计、</v>
      </c>
      <c r="H287" s="660" t="str">
        <f t="shared" si="27"/>
        <v>二、非流动资产合计0.00 元、</v>
      </c>
    </row>
    <row r="288" spans="1:8">
      <c r="A288" s="654" t="str">
        <f t="shared" si="25"/>
        <v>N</v>
      </c>
      <c r="B288" s="707" t="s">
        <v>309</v>
      </c>
      <c r="C288" s="464">
        <f>'2-分类汇总'!C22</f>
        <v>0</v>
      </c>
      <c r="D288" s="464">
        <f>'2-分类汇总'!D22</f>
        <v>0</v>
      </c>
      <c r="E288" s="464">
        <f>'2-分类汇总'!E22</f>
        <v>0</v>
      </c>
      <c r="F288" s="464" t="str">
        <f>'2-分类汇总'!F22</f>
        <v/>
      </c>
      <c r="G288" s="656" t="str">
        <f t="shared" si="26"/>
        <v/>
      </c>
      <c r="H288" s="660" t="str">
        <f t="shared" si="27"/>
        <v/>
      </c>
    </row>
    <row r="289" spans="1:8">
      <c r="A289" s="654" t="str">
        <f t="shared" si="25"/>
        <v>N</v>
      </c>
      <c r="B289" s="707" t="s">
        <v>325</v>
      </c>
      <c r="C289" s="464">
        <f>'2-分类汇总'!C23</f>
        <v>0</v>
      </c>
      <c r="D289" s="464">
        <f>'2-分类汇总'!D23</f>
        <v>0</v>
      </c>
      <c r="E289" s="464">
        <f>'2-分类汇总'!E23</f>
        <v>0</v>
      </c>
      <c r="F289" s="464" t="str">
        <f>'2-分类汇总'!F23</f>
        <v/>
      </c>
      <c r="G289" s="656" t="str">
        <f t="shared" si="26"/>
        <v/>
      </c>
      <c r="H289" s="660" t="str">
        <f t="shared" si="27"/>
        <v/>
      </c>
    </row>
    <row r="290" spans="1:8">
      <c r="A290" s="654" t="str">
        <f t="shared" si="25"/>
        <v>N</v>
      </c>
      <c r="B290" s="707" t="s">
        <v>311</v>
      </c>
      <c r="C290" s="464">
        <f>'2-分类汇总'!C24</f>
        <v>0</v>
      </c>
      <c r="D290" s="464">
        <f>'2-分类汇总'!D24</f>
        <v>0</v>
      </c>
      <c r="E290" s="464">
        <f>'2-分类汇总'!E24</f>
        <v>0</v>
      </c>
      <c r="F290" s="464" t="str">
        <f>'2-分类汇总'!F24</f>
        <v/>
      </c>
      <c r="G290" s="656" t="str">
        <f t="shared" si="26"/>
        <v/>
      </c>
      <c r="H290" s="660" t="str">
        <f t="shared" si="27"/>
        <v/>
      </c>
    </row>
    <row r="291" spans="1:8">
      <c r="A291" s="654" t="str">
        <f t="shared" si="25"/>
        <v>N</v>
      </c>
      <c r="B291" s="707" t="s">
        <v>52</v>
      </c>
      <c r="C291" s="464">
        <f>'2-分类汇总'!C25</f>
        <v>0</v>
      </c>
      <c r="D291" s="464">
        <f>'2-分类汇总'!D25</f>
        <v>0</v>
      </c>
      <c r="E291" s="464">
        <f>'2-分类汇总'!E25</f>
        <v>0</v>
      </c>
      <c r="F291" s="464" t="str">
        <f>'2-分类汇总'!F25</f>
        <v/>
      </c>
      <c r="G291" s="656" t="str">
        <f t="shared" si="26"/>
        <v/>
      </c>
      <c r="H291" s="660" t="str">
        <f t="shared" si="27"/>
        <v/>
      </c>
    </row>
    <row r="292" spans="1:8">
      <c r="A292" s="654" t="str">
        <f t="shared" si="25"/>
        <v>N</v>
      </c>
      <c r="B292" s="707" t="s">
        <v>312</v>
      </c>
      <c r="C292" s="464">
        <f>'2-分类汇总'!C26</f>
        <v>0</v>
      </c>
      <c r="D292" s="464">
        <f>'2-分类汇总'!D26</f>
        <v>0</v>
      </c>
      <c r="E292" s="464">
        <f>'2-分类汇总'!E26</f>
        <v>0</v>
      </c>
      <c r="F292" s="464" t="str">
        <f>'2-分类汇总'!F26</f>
        <v/>
      </c>
      <c r="G292" s="656" t="str">
        <f t="shared" si="26"/>
        <v/>
      </c>
      <c r="H292" s="660" t="str">
        <f t="shared" si="27"/>
        <v/>
      </c>
    </row>
    <row r="293" spans="1:8">
      <c r="A293" s="654" t="str">
        <f t="shared" si="25"/>
        <v>N</v>
      </c>
      <c r="B293" s="707" t="s">
        <v>54</v>
      </c>
      <c r="C293" s="464">
        <f>'2-分类汇总'!C27</f>
        <v>0</v>
      </c>
      <c r="D293" s="464">
        <f>'2-分类汇总'!D27</f>
        <v>0</v>
      </c>
      <c r="E293" s="464">
        <f>'2-分类汇总'!E27</f>
        <v>0</v>
      </c>
      <c r="F293" s="464" t="str">
        <f>'2-分类汇总'!F27</f>
        <v/>
      </c>
      <c r="G293" s="656" t="str">
        <f t="shared" si="26"/>
        <v/>
      </c>
      <c r="H293" s="660" t="str">
        <f t="shared" si="27"/>
        <v/>
      </c>
    </row>
    <row r="294" spans="1:8">
      <c r="A294" s="654" t="str">
        <f t="shared" si="25"/>
        <v>N</v>
      </c>
      <c r="B294" s="707" t="s">
        <v>55</v>
      </c>
      <c r="C294" s="464">
        <f>'2-分类汇总'!C28</f>
        <v>0</v>
      </c>
      <c r="D294" s="464">
        <f>'2-分类汇总'!D28</f>
        <v>0</v>
      </c>
      <c r="E294" s="464">
        <f>'2-分类汇总'!E28</f>
        <v>0</v>
      </c>
      <c r="F294" s="464" t="str">
        <f>'2-分类汇总'!F28</f>
        <v/>
      </c>
      <c r="G294" s="656" t="str">
        <f t="shared" si="26"/>
        <v/>
      </c>
      <c r="H294" s="660" t="str">
        <f t="shared" si="27"/>
        <v/>
      </c>
    </row>
    <row r="295" spans="1:8">
      <c r="A295" s="654" t="str">
        <f t="shared" si="25"/>
        <v>N</v>
      </c>
      <c r="B295" s="707" t="s">
        <v>56</v>
      </c>
      <c r="C295" s="464">
        <f>'2-分类汇总'!C29</f>
        <v>0</v>
      </c>
      <c r="D295" s="464">
        <f>'2-分类汇总'!D29</f>
        <v>0</v>
      </c>
      <c r="E295" s="464">
        <f>'2-分类汇总'!E29</f>
        <v>0</v>
      </c>
      <c r="F295" s="464" t="str">
        <f>'2-分类汇总'!F29</f>
        <v/>
      </c>
      <c r="G295" s="656" t="str">
        <f t="shared" si="26"/>
        <v/>
      </c>
      <c r="H295" s="660" t="str">
        <f t="shared" si="27"/>
        <v/>
      </c>
    </row>
    <row r="296" spans="1:8">
      <c r="A296" s="654" t="str">
        <f t="shared" si="25"/>
        <v>N</v>
      </c>
      <c r="B296" s="707" t="s">
        <v>58</v>
      </c>
      <c r="C296" s="464">
        <f>'2-分类汇总'!C30</f>
        <v>0</v>
      </c>
      <c r="D296" s="464">
        <f>'2-分类汇总'!D30</f>
        <v>0</v>
      </c>
      <c r="E296" s="464">
        <f>'2-分类汇总'!E30</f>
        <v>0</v>
      </c>
      <c r="F296" s="464" t="str">
        <f>'2-分类汇总'!F30</f>
        <v/>
      </c>
      <c r="G296" s="656" t="str">
        <f t="shared" si="26"/>
        <v/>
      </c>
      <c r="H296" s="660" t="str">
        <f t="shared" si="27"/>
        <v/>
      </c>
    </row>
    <row r="297" spans="1:8">
      <c r="A297" s="654" t="str">
        <f t="shared" si="25"/>
        <v>N</v>
      </c>
      <c r="B297" s="707" t="s">
        <v>326</v>
      </c>
      <c r="C297" s="464">
        <f>'2-分类汇总'!C31</f>
        <v>0</v>
      </c>
      <c r="D297" s="464">
        <f>'2-分类汇总'!D31</f>
        <v>2440631</v>
      </c>
      <c r="E297" s="464">
        <f>'2-分类汇总'!E31</f>
        <v>2440631</v>
      </c>
      <c r="F297" s="464" t="str">
        <f>'2-分类汇总'!F31</f>
        <v/>
      </c>
      <c r="G297" s="656" t="str">
        <f t="shared" si="26"/>
        <v>固定资产净额、</v>
      </c>
      <c r="H297" s="660" t="str">
        <f t="shared" si="27"/>
        <v>固定资产净额0.00 元、</v>
      </c>
    </row>
    <row r="298" spans="1:8">
      <c r="A298" s="654" t="str">
        <f t="shared" si="25"/>
        <v>N</v>
      </c>
      <c r="B298" s="707" t="s">
        <v>281</v>
      </c>
      <c r="C298" s="464">
        <f>'2-分类汇总'!C32</f>
        <v>0</v>
      </c>
      <c r="D298" s="464">
        <f>'2-分类汇总'!D32</f>
        <v>0</v>
      </c>
      <c r="E298" s="464">
        <f>'2-分类汇总'!E32</f>
        <v>0</v>
      </c>
      <c r="F298" s="464" t="str">
        <f>'2-分类汇总'!F32</f>
        <v/>
      </c>
      <c r="G298" s="656" t="str">
        <f t="shared" si="26"/>
        <v/>
      </c>
      <c r="H298" s="660" t="str">
        <f t="shared" si="27"/>
        <v/>
      </c>
    </row>
    <row r="299" spans="1:8">
      <c r="A299" s="654" t="str">
        <f t="shared" si="25"/>
        <v>N</v>
      </c>
      <c r="B299" s="707" t="s">
        <v>75</v>
      </c>
      <c r="C299" s="464">
        <f>'2-分类汇总'!C33</f>
        <v>0</v>
      </c>
      <c r="D299" s="464">
        <f>'2-分类汇总'!D33</f>
        <v>0</v>
      </c>
      <c r="E299" s="464">
        <f>'2-分类汇总'!E33</f>
        <v>0</v>
      </c>
      <c r="F299" s="464" t="str">
        <f>'2-分类汇总'!F33</f>
        <v/>
      </c>
      <c r="G299" s="656" t="str">
        <f t="shared" si="26"/>
        <v/>
      </c>
      <c r="H299" s="660" t="str">
        <f t="shared" si="27"/>
        <v/>
      </c>
    </row>
    <row r="300" spans="1:8">
      <c r="A300" s="654" t="str">
        <f t="shared" si="25"/>
        <v>N</v>
      </c>
      <c r="B300" s="707" t="s">
        <v>76</v>
      </c>
      <c r="C300" s="464">
        <f>'2-分类汇总'!C34</f>
        <v>0</v>
      </c>
      <c r="D300" s="464">
        <f>'2-分类汇总'!D34</f>
        <v>0</v>
      </c>
      <c r="E300" s="464">
        <f>'2-分类汇总'!E34</f>
        <v>0</v>
      </c>
      <c r="F300" s="464" t="str">
        <f>'2-分类汇总'!F34</f>
        <v/>
      </c>
      <c r="G300" s="656" t="str">
        <f t="shared" si="26"/>
        <v/>
      </c>
      <c r="H300" s="660" t="str">
        <f t="shared" si="27"/>
        <v/>
      </c>
    </row>
    <row r="301" spans="1:8">
      <c r="A301" s="654" t="str">
        <f t="shared" si="25"/>
        <v>N</v>
      </c>
      <c r="B301" s="707" t="s">
        <v>77</v>
      </c>
      <c r="C301" s="464">
        <f>'2-分类汇总'!C35</f>
        <v>0</v>
      </c>
      <c r="D301" s="464">
        <f>'2-分类汇总'!D35</f>
        <v>0</v>
      </c>
      <c r="E301" s="464">
        <f>'2-分类汇总'!E35</f>
        <v>0</v>
      </c>
      <c r="F301" s="464" t="str">
        <f>'2-分类汇总'!F35</f>
        <v/>
      </c>
      <c r="G301" s="656" t="str">
        <f t="shared" si="26"/>
        <v/>
      </c>
      <c r="H301" s="660" t="str">
        <f t="shared" si="27"/>
        <v/>
      </c>
    </row>
    <row r="302" spans="1:8">
      <c r="A302" s="654" t="str">
        <f t="shared" si="25"/>
        <v>N</v>
      </c>
      <c r="B302" s="707" t="s">
        <v>327</v>
      </c>
      <c r="C302" s="464">
        <f>'2-分类汇总'!C36</f>
        <v>0</v>
      </c>
      <c r="D302" s="464">
        <f>'2-分类汇总'!D36</f>
        <v>0</v>
      </c>
      <c r="E302" s="464">
        <f>'2-分类汇总'!E36</f>
        <v>0</v>
      </c>
      <c r="F302" s="464" t="str">
        <f>'2-分类汇总'!F36</f>
        <v/>
      </c>
      <c r="G302" s="656" t="str">
        <f t="shared" si="26"/>
        <v/>
      </c>
      <c r="H302" s="660" t="str">
        <f t="shared" si="27"/>
        <v/>
      </c>
    </row>
    <row r="303" spans="1:8">
      <c r="A303" s="654" t="str">
        <f t="shared" si="25"/>
        <v>N</v>
      </c>
      <c r="B303" s="707" t="s">
        <v>82</v>
      </c>
      <c r="C303" s="464">
        <f>'2-分类汇总'!C37</f>
        <v>0</v>
      </c>
      <c r="D303" s="464">
        <f>'2-分类汇总'!D37</f>
        <v>0</v>
      </c>
      <c r="E303" s="464">
        <f>'2-分类汇总'!E37</f>
        <v>0</v>
      </c>
      <c r="F303" s="464" t="str">
        <f>'2-分类汇总'!F37</f>
        <v/>
      </c>
      <c r="G303" s="656" t="str">
        <f t="shared" si="26"/>
        <v/>
      </c>
      <c r="H303" s="660" t="str">
        <f t="shared" si="27"/>
        <v/>
      </c>
    </row>
    <row r="304" spans="1:8">
      <c r="A304" s="654" t="str">
        <f t="shared" si="25"/>
        <v>N</v>
      </c>
      <c r="B304" s="707" t="s">
        <v>83</v>
      </c>
      <c r="C304" s="464">
        <f>'2-分类汇总'!C38</f>
        <v>0</v>
      </c>
      <c r="D304" s="464">
        <f>'2-分类汇总'!D38</f>
        <v>0</v>
      </c>
      <c r="E304" s="464">
        <f>'2-分类汇总'!E38</f>
        <v>0</v>
      </c>
      <c r="F304" s="464" t="str">
        <f>'2-分类汇总'!F38</f>
        <v/>
      </c>
      <c r="G304" s="656" t="str">
        <f t="shared" si="26"/>
        <v/>
      </c>
      <c r="H304" s="660" t="str">
        <f t="shared" si="27"/>
        <v/>
      </c>
    </row>
    <row r="305" spans="1:8">
      <c r="A305" s="654" t="str">
        <f t="shared" si="25"/>
        <v>N</v>
      </c>
      <c r="B305" s="707" t="s">
        <v>84</v>
      </c>
      <c r="C305" s="464">
        <f>'2-分类汇总'!C39</f>
        <v>0</v>
      </c>
      <c r="D305" s="464">
        <f>'2-分类汇总'!D39</f>
        <v>0</v>
      </c>
      <c r="E305" s="464">
        <f>'2-分类汇总'!E39</f>
        <v>0</v>
      </c>
      <c r="F305" s="464" t="str">
        <f>'2-分类汇总'!F39</f>
        <v/>
      </c>
      <c r="G305" s="656" t="str">
        <f t="shared" si="26"/>
        <v/>
      </c>
      <c r="H305" s="660" t="str">
        <f t="shared" si="27"/>
        <v/>
      </c>
    </row>
    <row r="306" spans="1:8">
      <c r="A306" s="654" t="str">
        <f t="shared" si="25"/>
        <v>N</v>
      </c>
      <c r="B306" s="707" t="s">
        <v>85</v>
      </c>
      <c r="C306" s="464">
        <f>'2-分类汇总'!C40</f>
        <v>0</v>
      </c>
      <c r="D306" s="464">
        <f>'2-分类汇总'!D40</f>
        <v>0</v>
      </c>
      <c r="E306" s="464">
        <f>'2-分类汇总'!E40</f>
        <v>0</v>
      </c>
      <c r="F306" s="464" t="str">
        <f>'2-分类汇总'!F40</f>
        <v/>
      </c>
      <c r="G306" s="656" t="str">
        <f t="shared" si="26"/>
        <v/>
      </c>
      <c r="H306" s="660" t="str">
        <f t="shared" si="27"/>
        <v/>
      </c>
    </row>
    <row r="307" spans="1:8">
      <c r="A307" s="654" t="str">
        <f t="shared" si="25"/>
        <v>N</v>
      </c>
      <c r="B307" s="707" t="s">
        <v>314</v>
      </c>
      <c r="C307" s="464">
        <f>'2-分类汇总'!C41</f>
        <v>0</v>
      </c>
      <c r="D307" s="464">
        <f>'2-分类汇总'!D41</f>
        <v>0</v>
      </c>
      <c r="E307" s="464">
        <f>'2-分类汇总'!E41</f>
        <v>0</v>
      </c>
      <c r="F307" s="464" t="str">
        <f>'2-分类汇总'!F41</f>
        <v/>
      </c>
      <c r="G307" s="656" t="str">
        <f t="shared" si="26"/>
        <v/>
      </c>
      <c r="H307" s="660" t="str">
        <f t="shared" si="27"/>
        <v/>
      </c>
    </row>
    <row r="308" spans="1:8">
      <c r="A308" s="654" t="str">
        <f>IF(C333=0,"N","Y")</f>
        <v>N</v>
      </c>
      <c r="B308" s="708" t="s">
        <v>328</v>
      </c>
      <c r="C308" s="464">
        <f>'2-分类汇总'!C42</f>
        <v>0</v>
      </c>
      <c r="D308" s="464">
        <f>'2-分类汇总'!D42</f>
        <v>2440631</v>
      </c>
      <c r="E308" s="464">
        <f>'2-分类汇总'!E42</f>
        <v>2440631</v>
      </c>
      <c r="F308" s="464" t="str">
        <f>'2-分类汇总'!F42</f>
        <v/>
      </c>
      <c r="G308" s="619"/>
      <c r="H308" s="660"/>
    </row>
    <row r="309" spans="1:8">
      <c r="A309" s="654" t="str">
        <f>IF(C333=0,"N","Y")</f>
        <v>N</v>
      </c>
      <c r="B309" s="708" t="s">
        <v>329</v>
      </c>
      <c r="C309" s="464">
        <f>'2-分类汇总'!C43</f>
        <v>0</v>
      </c>
      <c r="D309" s="464">
        <f>'2-分类汇总'!D43</f>
        <v>0</v>
      </c>
      <c r="E309" s="464">
        <f>'2-分类汇总'!E43</f>
        <v>0</v>
      </c>
      <c r="F309" s="464" t="str">
        <f>'2-分类汇总'!F43</f>
        <v/>
      </c>
      <c r="G309" s="619"/>
      <c r="H309" s="660"/>
    </row>
    <row r="310" spans="1:8">
      <c r="A310" s="654" t="str">
        <f t="shared" si="25"/>
        <v>N</v>
      </c>
      <c r="B310" s="707" t="s">
        <v>89</v>
      </c>
      <c r="C310" s="464">
        <f>'2-分类汇总'!C44</f>
        <v>0</v>
      </c>
      <c r="D310" s="464">
        <f>'2-分类汇总'!D44</f>
        <v>0</v>
      </c>
      <c r="E310" s="464">
        <f>'2-分类汇总'!E44</f>
        <v>0</v>
      </c>
      <c r="F310" s="464" t="str">
        <f>'2-分类汇总'!F44</f>
        <v/>
      </c>
      <c r="G310" s="619"/>
      <c r="H310" s="660"/>
    </row>
    <row r="311" spans="1:8">
      <c r="A311" s="654" t="str">
        <f t="shared" si="25"/>
        <v>N</v>
      </c>
      <c r="B311" s="707" t="s">
        <v>90</v>
      </c>
      <c r="C311" s="464">
        <f>'2-分类汇总'!C45</f>
        <v>0</v>
      </c>
      <c r="D311" s="464">
        <f>'2-分类汇总'!D45</f>
        <v>0</v>
      </c>
      <c r="E311" s="464">
        <f>'2-分类汇总'!E45</f>
        <v>0</v>
      </c>
      <c r="F311" s="464" t="str">
        <f>'2-分类汇总'!F45</f>
        <v/>
      </c>
      <c r="G311" s="619"/>
      <c r="H311" s="660"/>
    </row>
    <row r="312" spans="1:8">
      <c r="A312" s="654" t="str">
        <f t="shared" si="25"/>
        <v>N</v>
      </c>
      <c r="B312" s="707" t="s">
        <v>91</v>
      </c>
      <c r="C312" s="464">
        <f>'2-分类汇总'!C46</f>
        <v>0</v>
      </c>
      <c r="D312" s="464">
        <f>'2-分类汇总'!D46</f>
        <v>0</v>
      </c>
      <c r="E312" s="464">
        <f>'2-分类汇总'!E46</f>
        <v>0</v>
      </c>
      <c r="F312" s="464" t="str">
        <f>'2-分类汇总'!F46</f>
        <v/>
      </c>
      <c r="G312" s="619"/>
      <c r="H312" s="660"/>
    </row>
    <row r="313" spans="1:8">
      <c r="A313" s="654" t="str">
        <f t="shared" si="25"/>
        <v>N</v>
      </c>
      <c r="B313" s="707" t="s">
        <v>92</v>
      </c>
      <c r="C313" s="464">
        <f>'2-分类汇总'!C47</f>
        <v>0</v>
      </c>
      <c r="D313" s="464">
        <f>'2-分类汇总'!D47</f>
        <v>0</v>
      </c>
      <c r="E313" s="464">
        <f>'2-分类汇总'!E47</f>
        <v>0</v>
      </c>
      <c r="F313" s="464" t="str">
        <f>'2-分类汇总'!F47</f>
        <v/>
      </c>
      <c r="G313" s="619"/>
      <c r="H313" s="660"/>
    </row>
    <row r="314" spans="1:8">
      <c r="A314" s="654" t="str">
        <f t="shared" si="25"/>
        <v>N</v>
      </c>
      <c r="B314" s="707" t="s">
        <v>93</v>
      </c>
      <c r="C314" s="464">
        <f>'2-分类汇总'!C48</f>
        <v>0</v>
      </c>
      <c r="D314" s="464">
        <f>'2-分类汇总'!D48</f>
        <v>0</v>
      </c>
      <c r="E314" s="464">
        <f>'2-分类汇总'!E48</f>
        <v>0</v>
      </c>
      <c r="F314" s="464" t="str">
        <f>'2-分类汇总'!F48</f>
        <v/>
      </c>
      <c r="G314" s="619"/>
      <c r="H314" s="660"/>
    </row>
    <row r="315" spans="1:8">
      <c r="A315" s="654" t="str">
        <f t="shared" si="25"/>
        <v>N</v>
      </c>
      <c r="B315" s="707" t="s">
        <v>94</v>
      </c>
      <c r="C315" s="464">
        <f>'2-分类汇总'!C49</f>
        <v>0</v>
      </c>
      <c r="D315" s="464">
        <f>'2-分类汇总'!D49</f>
        <v>0</v>
      </c>
      <c r="E315" s="464">
        <f>'2-分类汇总'!E49</f>
        <v>0</v>
      </c>
      <c r="F315" s="464" t="str">
        <f>'2-分类汇总'!F49</f>
        <v/>
      </c>
      <c r="G315" s="619"/>
      <c r="H315" s="660"/>
    </row>
    <row r="316" spans="1:8">
      <c r="A316" s="654" t="str">
        <f t="shared" si="25"/>
        <v>N</v>
      </c>
      <c r="B316" s="707" t="s">
        <v>95</v>
      </c>
      <c r="C316" s="464">
        <f>'2-分类汇总'!C50</f>
        <v>0</v>
      </c>
      <c r="D316" s="464">
        <f>'2-分类汇总'!D50</f>
        <v>0</v>
      </c>
      <c r="E316" s="464">
        <f>'2-分类汇总'!E50</f>
        <v>0</v>
      </c>
      <c r="F316" s="464" t="str">
        <f>'2-分类汇总'!F50</f>
        <v/>
      </c>
      <c r="G316" s="619"/>
      <c r="H316" s="660"/>
    </row>
    <row r="317" spans="1:8">
      <c r="A317" s="654" t="str">
        <f t="shared" si="25"/>
        <v>N</v>
      </c>
      <c r="B317" s="707" t="s">
        <v>96</v>
      </c>
      <c r="C317" s="464">
        <f>'2-分类汇总'!C51</f>
        <v>0</v>
      </c>
      <c r="D317" s="464">
        <f>'2-分类汇总'!D51</f>
        <v>0</v>
      </c>
      <c r="E317" s="464">
        <f>'2-分类汇总'!E51</f>
        <v>0</v>
      </c>
      <c r="F317" s="464" t="str">
        <f>'2-分类汇总'!F51</f>
        <v/>
      </c>
      <c r="G317" s="619"/>
      <c r="H317" s="660"/>
    </row>
    <row r="318" spans="1:8">
      <c r="A318" s="654" t="str">
        <f t="shared" si="25"/>
        <v>N</v>
      </c>
      <c r="B318" s="707" t="s">
        <v>97</v>
      </c>
      <c r="C318" s="464">
        <f>'2-分类汇总'!C52</f>
        <v>0</v>
      </c>
      <c r="D318" s="464">
        <f>'2-分类汇总'!D52</f>
        <v>0</v>
      </c>
      <c r="E318" s="464">
        <f>'2-分类汇总'!E52</f>
        <v>0</v>
      </c>
      <c r="F318" s="464" t="str">
        <f>'2-分类汇总'!F52</f>
        <v/>
      </c>
      <c r="G318" s="619"/>
      <c r="H318" s="660"/>
    </row>
    <row r="319" spans="1:8">
      <c r="A319" s="654" t="str">
        <f t="shared" si="25"/>
        <v>N</v>
      </c>
      <c r="B319" s="707" t="s">
        <v>98</v>
      </c>
      <c r="C319" s="464">
        <f>'2-分类汇总'!C53</f>
        <v>0</v>
      </c>
      <c r="D319" s="464">
        <f>'2-分类汇总'!D53</f>
        <v>0</v>
      </c>
      <c r="E319" s="464">
        <f>'2-分类汇总'!E53</f>
        <v>0</v>
      </c>
      <c r="F319" s="464" t="str">
        <f>'2-分类汇总'!F53</f>
        <v/>
      </c>
      <c r="G319" s="619"/>
      <c r="H319" s="660"/>
    </row>
    <row r="320" spans="1:8">
      <c r="A320" s="654" t="str">
        <f t="shared" si="25"/>
        <v>N</v>
      </c>
      <c r="B320" s="707" t="s">
        <v>99</v>
      </c>
      <c r="C320" s="464">
        <f>'2-分类汇总'!C54</f>
        <v>0</v>
      </c>
      <c r="D320" s="464">
        <f>'2-分类汇总'!D54</f>
        <v>0</v>
      </c>
      <c r="E320" s="464">
        <f>'2-分类汇总'!E54</f>
        <v>0</v>
      </c>
      <c r="F320" s="464" t="str">
        <f>'2-分类汇总'!F54</f>
        <v/>
      </c>
      <c r="G320" s="619"/>
      <c r="H320" s="660"/>
    </row>
    <row r="321" spans="1:8">
      <c r="A321" s="654" t="str">
        <f t="shared" si="25"/>
        <v>N</v>
      </c>
      <c r="B321" s="707" t="s">
        <v>100</v>
      </c>
      <c r="C321" s="464">
        <f>'2-分类汇总'!C55</f>
        <v>0</v>
      </c>
      <c r="D321" s="464">
        <f>'2-分类汇总'!D55</f>
        <v>0</v>
      </c>
      <c r="E321" s="464">
        <f>'2-分类汇总'!E55</f>
        <v>0</v>
      </c>
      <c r="F321" s="464" t="str">
        <f>'2-分类汇总'!F55</f>
        <v/>
      </c>
      <c r="G321" s="619"/>
      <c r="H321" s="660"/>
    </row>
    <row r="322" spans="1:8">
      <c r="A322" s="654" t="str">
        <f t="shared" si="25"/>
        <v>N</v>
      </c>
      <c r="B322" s="707" t="s">
        <v>101</v>
      </c>
      <c r="C322" s="464">
        <f>'2-分类汇总'!C56</f>
        <v>0</v>
      </c>
      <c r="D322" s="464">
        <f>'2-分类汇总'!D56</f>
        <v>0</v>
      </c>
      <c r="E322" s="464">
        <f>'2-分类汇总'!E56</f>
        <v>0</v>
      </c>
      <c r="F322" s="464" t="str">
        <f>'2-分类汇总'!F56</f>
        <v/>
      </c>
      <c r="G322" s="619"/>
      <c r="H322" s="660"/>
    </row>
    <row r="323" spans="1:8">
      <c r="A323" s="654" t="str">
        <f>IF(C333=0,"N","Y")</f>
        <v>N</v>
      </c>
      <c r="B323" s="708" t="s">
        <v>330</v>
      </c>
      <c r="C323" s="464">
        <f>'2-分类汇总'!C57</f>
        <v>0</v>
      </c>
      <c r="D323" s="464">
        <f>'2-分类汇总'!D57</f>
        <v>0</v>
      </c>
      <c r="E323" s="464">
        <f>'2-分类汇总'!E57</f>
        <v>0</v>
      </c>
      <c r="F323" s="464" t="str">
        <f>'2-分类汇总'!F57</f>
        <v/>
      </c>
      <c r="G323" s="619"/>
      <c r="H323" s="660"/>
    </row>
    <row r="324" spans="1:8">
      <c r="A324" s="654" t="str">
        <f t="shared" si="25"/>
        <v>N</v>
      </c>
      <c r="B324" s="707" t="s">
        <v>103</v>
      </c>
      <c r="C324" s="464">
        <f>'2-分类汇总'!C58</f>
        <v>0</v>
      </c>
      <c r="D324" s="464">
        <f>'2-分类汇总'!D58</f>
        <v>0</v>
      </c>
      <c r="E324" s="464">
        <f>'2-分类汇总'!E58</f>
        <v>0</v>
      </c>
      <c r="F324" s="464" t="str">
        <f>'2-分类汇总'!F58</f>
        <v/>
      </c>
      <c r="G324" s="619"/>
      <c r="H324" s="660"/>
    </row>
    <row r="325" spans="1:8">
      <c r="A325" s="654" t="str">
        <f t="shared" si="25"/>
        <v>N</v>
      </c>
      <c r="B325" s="707" t="s">
        <v>104</v>
      </c>
      <c r="C325" s="464">
        <f>'2-分类汇总'!C59</f>
        <v>0</v>
      </c>
      <c r="D325" s="464">
        <f>'2-分类汇总'!D59</f>
        <v>0</v>
      </c>
      <c r="E325" s="464">
        <f>'2-分类汇总'!E59</f>
        <v>0</v>
      </c>
      <c r="F325" s="464" t="str">
        <f>'2-分类汇总'!F59</f>
        <v/>
      </c>
      <c r="G325" s="619"/>
      <c r="H325" s="660"/>
    </row>
    <row r="326" spans="1:8">
      <c r="A326" s="654" t="str">
        <f t="shared" si="25"/>
        <v>N</v>
      </c>
      <c r="B326" s="707" t="s">
        <v>105</v>
      </c>
      <c r="C326" s="464">
        <f>'2-分类汇总'!C60</f>
        <v>0</v>
      </c>
      <c r="D326" s="464">
        <f>'2-分类汇总'!D60</f>
        <v>0</v>
      </c>
      <c r="E326" s="464">
        <f>'2-分类汇总'!E60</f>
        <v>0</v>
      </c>
      <c r="F326" s="464" t="str">
        <f>'2-分类汇总'!F60</f>
        <v/>
      </c>
      <c r="G326" s="619"/>
      <c r="H326" s="660"/>
    </row>
    <row r="327" spans="1:8">
      <c r="A327" s="654" t="str">
        <f t="shared" si="25"/>
        <v>N</v>
      </c>
      <c r="B327" s="707" t="s">
        <v>106</v>
      </c>
      <c r="C327" s="464">
        <f>'2-分类汇总'!C61</f>
        <v>0</v>
      </c>
      <c r="D327" s="464">
        <f>'2-分类汇总'!D61</f>
        <v>0</v>
      </c>
      <c r="E327" s="464">
        <f>'2-分类汇总'!E61</f>
        <v>0</v>
      </c>
      <c r="F327" s="464" t="str">
        <f>'2-分类汇总'!F61</f>
        <v/>
      </c>
      <c r="G327" s="619"/>
      <c r="H327" s="660"/>
    </row>
    <row r="328" spans="1:8">
      <c r="A328" s="654" t="str">
        <f t="shared" si="25"/>
        <v>N</v>
      </c>
      <c r="B328" s="707" t="s">
        <v>107</v>
      </c>
      <c r="C328" s="464">
        <f>'2-分类汇总'!C62</f>
        <v>0</v>
      </c>
      <c r="D328" s="464">
        <f>'2-分类汇总'!D62</f>
        <v>0</v>
      </c>
      <c r="E328" s="464">
        <f>'2-分类汇总'!E62</f>
        <v>0</v>
      </c>
      <c r="F328" s="464" t="str">
        <f>'2-分类汇总'!F62</f>
        <v/>
      </c>
      <c r="G328" s="619"/>
      <c r="H328" s="660"/>
    </row>
    <row r="329" spans="1:8">
      <c r="A329" s="654" t="str">
        <f t="shared" si="25"/>
        <v>N</v>
      </c>
      <c r="B329" s="707" t="s">
        <v>108</v>
      </c>
      <c r="C329" s="464">
        <f>'2-分类汇总'!C63</f>
        <v>0</v>
      </c>
      <c r="D329" s="464">
        <f>'2-分类汇总'!D63</f>
        <v>0</v>
      </c>
      <c r="E329" s="464">
        <f>'2-分类汇总'!E63</f>
        <v>0</v>
      </c>
      <c r="F329" s="464" t="str">
        <f>'2-分类汇总'!F63</f>
        <v/>
      </c>
      <c r="G329" s="619"/>
      <c r="H329" s="660"/>
    </row>
    <row r="330" spans="1:8">
      <c r="A330" s="654" t="str">
        <f t="shared" si="25"/>
        <v>N</v>
      </c>
      <c r="B330" s="707" t="s">
        <v>109</v>
      </c>
      <c r="C330" s="464">
        <f>'2-分类汇总'!C64</f>
        <v>0</v>
      </c>
      <c r="D330" s="464">
        <f>'2-分类汇总'!D64</f>
        <v>0</v>
      </c>
      <c r="E330" s="464">
        <f>'2-分类汇总'!E64</f>
        <v>0</v>
      </c>
      <c r="F330" s="464" t="str">
        <f>'2-分类汇总'!F64</f>
        <v/>
      </c>
      <c r="G330" s="619"/>
      <c r="H330" s="660"/>
    </row>
    <row r="331" spans="1:8">
      <c r="A331" s="654" t="str">
        <f t="shared" si="25"/>
        <v>N</v>
      </c>
      <c r="B331" s="707" t="s">
        <v>110</v>
      </c>
      <c r="C331" s="464">
        <f>'2-分类汇总'!C65</f>
        <v>0</v>
      </c>
      <c r="D331" s="464">
        <f>'2-分类汇总'!D65</f>
        <v>0</v>
      </c>
      <c r="E331" s="464">
        <f>'2-分类汇总'!E65</f>
        <v>0</v>
      </c>
      <c r="F331" s="464" t="str">
        <f>'2-分类汇总'!F65</f>
        <v/>
      </c>
      <c r="G331" s="619"/>
      <c r="H331" s="660"/>
    </row>
    <row r="332" spans="1:8">
      <c r="A332" s="654" t="str">
        <f>IF(C333=0,"N","Y")</f>
        <v>N</v>
      </c>
      <c r="B332" s="708" t="s">
        <v>331</v>
      </c>
      <c r="C332" s="464">
        <f>'2-分类汇总'!C66</f>
        <v>0</v>
      </c>
      <c r="D332" s="464">
        <f>'2-分类汇总'!D66</f>
        <v>0</v>
      </c>
      <c r="E332" s="464">
        <f>'2-分类汇总'!E66</f>
        <v>0</v>
      </c>
      <c r="F332" s="464" t="str">
        <f>'2-分类汇总'!F66</f>
        <v/>
      </c>
      <c r="G332" s="619"/>
      <c r="H332" s="660"/>
    </row>
    <row r="333" spans="1:8">
      <c r="A333" s="654" t="str">
        <f>IF(C333=0,"N","Y")</f>
        <v>N</v>
      </c>
      <c r="B333" s="708" t="s">
        <v>332</v>
      </c>
      <c r="C333" s="464">
        <f>'2-分类汇总'!C67</f>
        <v>0</v>
      </c>
      <c r="D333" s="464">
        <f>'2-分类汇总'!D67</f>
        <v>2440631</v>
      </c>
      <c r="E333" s="464">
        <f>'2-分类汇总'!E67</f>
        <v>2440631</v>
      </c>
      <c r="F333" s="464" t="str">
        <f>'2-分类汇总'!F67</f>
        <v/>
      </c>
      <c r="G333" s="619"/>
      <c r="H333" s="660"/>
    </row>
    <row r="335" spans="2:6">
      <c r="B335" s="684" t="s">
        <v>333</v>
      </c>
      <c r="C335" s="684"/>
      <c r="D335" s="684"/>
      <c r="E335" s="684"/>
      <c r="F335" s="614"/>
    </row>
    <row r="336" ht="12.75" spans="1:7">
      <c r="A336" s="654" t="str">
        <f>IF(B337=0,"N","Y")</f>
        <v>Y</v>
      </c>
      <c r="B336" s="49" t="s">
        <v>334</v>
      </c>
      <c r="C336" s="49" t="s">
        <v>335</v>
      </c>
      <c r="D336" s="49"/>
      <c r="E336" s="49" t="s">
        <v>336</v>
      </c>
      <c r="F336" s="49" t="s">
        <v>337</v>
      </c>
      <c r="G336" s="709"/>
    </row>
    <row r="337" ht="32.55" customHeight="1" spans="1:6">
      <c r="A337" s="654" t="str">
        <f>IF(B337=0,"N","Y")</f>
        <v>Y</v>
      </c>
      <c r="B337" s="710" t="s">
        <v>338</v>
      </c>
      <c r="C337" s="711" t="s">
        <v>339</v>
      </c>
      <c r="D337" s="711"/>
      <c r="E337" s="711" t="s">
        <v>340</v>
      </c>
      <c r="F337" s="448" t="s">
        <v>341</v>
      </c>
    </row>
    <row r="338" ht="43.25" customHeight="1" spans="1:6">
      <c r="A338" s="654" t="str">
        <f>IF(B338=0,"N","Y")</f>
        <v>Y</v>
      </c>
      <c r="B338" s="710" t="s">
        <v>338</v>
      </c>
      <c r="C338" s="711" t="s">
        <v>342</v>
      </c>
      <c r="D338" s="711"/>
      <c r="E338" s="711" t="s">
        <v>343</v>
      </c>
      <c r="F338" s="448" t="s">
        <v>341</v>
      </c>
    </row>
    <row r="339" ht="15.75" spans="2:5">
      <c r="B339" s="712"/>
      <c r="C339"/>
      <c r="D339"/>
      <c r="E339"/>
    </row>
    <row r="340" spans="2:6">
      <c r="B340" s="662" t="s">
        <v>344</v>
      </c>
      <c r="C340" s="662"/>
      <c r="D340" s="662"/>
      <c r="E340" s="662"/>
      <c r="F340" s="662"/>
    </row>
    <row r="341" spans="1:6">
      <c r="A341" s="654" t="str">
        <f>IF(AND(C363=0,D363=0),"N","Y")</f>
        <v>N</v>
      </c>
      <c r="B341" s="704" t="s">
        <v>268</v>
      </c>
      <c r="C341" s="461" t="s">
        <v>215</v>
      </c>
      <c r="D341" s="461" t="s">
        <v>216</v>
      </c>
      <c r="E341" s="461" t="s">
        <v>289</v>
      </c>
      <c r="F341" s="461" t="s">
        <v>218</v>
      </c>
    </row>
    <row r="342" spans="1:6">
      <c r="A342" s="654" t="str">
        <f t="shared" ref="A342:A363" si="28">IF(AND(C342=0,D342=0),"N","Y")</f>
        <v>N</v>
      </c>
      <c r="B342" s="713" t="s">
        <v>89</v>
      </c>
      <c r="C342" s="464">
        <f>'2-分类汇总'!C44</f>
        <v>0</v>
      </c>
      <c r="D342" s="464">
        <f>'2-分类汇总'!D44</f>
        <v>0</v>
      </c>
      <c r="E342" s="464">
        <f>'2-分类汇总'!E44</f>
        <v>0</v>
      </c>
      <c r="F342" s="464" t="str">
        <f>'2-分类汇总'!F44</f>
        <v/>
      </c>
    </row>
    <row r="343" spans="1:6">
      <c r="A343" s="654" t="str">
        <f t="shared" si="28"/>
        <v>N</v>
      </c>
      <c r="B343" s="713" t="s">
        <v>90</v>
      </c>
      <c r="C343" s="464">
        <f>'2-分类汇总'!C45</f>
        <v>0</v>
      </c>
      <c r="D343" s="464">
        <f>'2-分类汇总'!D45</f>
        <v>0</v>
      </c>
      <c r="E343" s="464">
        <f>'2-分类汇总'!E45</f>
        <v>0</v>
      </c>
      <c r="F343" s="464" t="str">
        <f>'2-分类汇总'!F45</f>
        <v/>
      </c>
    </row>
    <row r="344" spans="1:6">
      <c r="A344" s="654" t="str">
        <f t="shared" si="28"/>
        <v>N</v>
      </c>
      <c r="B344" s="713" t="s">
        <v>91</v>
      </c>
      <c r="C344" s="464">
        <f>'2-分类汇总'!C46</f>
        <v>0</v>
      </c>
      <c r="D344" s="464">
        <f>'2-分类汇总'!D46</f>
        <v>0</v>
      </c>
      <c r="E344" s="464">
        <f>'2-分类汇总'!E46</f>
        <v>0</v>
      </c>
      <c r="F344" s="464" t="str">
        <f>'2-分类汇总'!F46</f>
        <v/>
      </c>
    </row>
    <row r="345" spans="1:6">
      <c r="A345" s="654" t="str">
        <f t="shared" si="28"/>
        <v>N</v>
      </c>
      <c r="B345" s="713" t="s">
        <v>92</v>
      </c>
      <c r="C345" s="464">
        <f>'2-分类汇总'!C47</f>
        <v>0</v>
      </c>
      <c r="D345" s="464">
        <f>'2-分类汇总'!D47</f>
        <v>0</v>
      </c>
      <c r="E345" s="464">
        <f>'2-分类汇总'!E47</f>
        <v>0</v>
      </c>
      <c r="F345" s="464" t="str">
        <f>'2-分类汇总'!F47</f>
        <v/>
      </c>
    </row>
    <row r="346" spans="1:6">
      <c r="A346" s="654" t="str">
        <f t="shared" si="28"/>
        <v>N</v>
      </c>
      <c r="B346" s="713" t="s">
        <v>93</v>
      </c>
      <c r="C346" s="464">
        <f>'2-分类汇总'!C48</f>
        <v>0</v>
      </c>
      <c r="D346" s="464">
        <f>'2-分类汇总'!D48</f>
        <v>0</v>
      </c>
      <c r="E346" s="464">
        <f>'2-分类汇总'!E48</f>
        <v>0</v>
      </c>
      <c r="F346" s="464" t="str">
        <f>'2-分类汇总'!F48</f>
        <v/>
      </c>
    </row>
    <row r="347" spans="1:6">
      <c r="A347" s="654" t="str">
        <f t="shared" si="28"/>
        <v>N</v>
      </c>
      <c r="B347" s="713" t="s">
        <v>94</v>
      </c>
      <c r="C347" s="464">
        <f>'2-分类汇总'!C49</f>
        <v>0</v>
      </c>
      <c r="D347" s="464">
        <f>'2-分类汇总'!D49</f>
        <v>0</v>
      </c>
      <c r="E347" s="464">
        <f>'2-分类汇总'!E49</f>
        <v>0</v>
      </c>
      <c r="F347" s="464" t="str">
        <f>'2-分类汇总'!F49</f>
        <v/>
      </c>
    </row>
    <row r="348" spans="1:6">
      <c r="A348" s="654" t="str">
        <f t="shared" si="28"/>
        <v>N</v>
      </c>
      <c r="B348" s="713" t="s">
        <v>95</v>
      </c>
      <c r="C348" s="464">
        <f>'2-分类汇总'!C50</f>
        <v>0</v>
      </c>
      <c r="D348" s="464">
        <f>'2-分类汇总'!D50</f>
        <v>0</v>
      </c>
      <c r="E348" s="464">
        <f>'2-分类汇总'!E50</f>
        <v>0</v>
      </c>
      <c r="F348" s="464" t="str">
        <f>'2-分类汇总'!F50</f>
        <v/>
      </c>
    </row>
    <row r="349" spans="1:6">
      <c r="A349" s="654" t="str">
        <f t="shared" si="28"/>
        <v>N</v>
      </c>
      <c r="B349" s="713" t="s">
        <v>96</v>
      </c>
      <c r="C349" s="464">
        <f>'2-分类汇总'!C51</f>
        <v>0</v>
      </c>
      <c r="D349" s="464">
        <f>'2-分类汇总'!D51</f>
        <v>0</v>
      </c>
      <c r="E349" s="464">
        <f>'2-分类汇总'!E51</f>
        <v>0</v>
      </c>
      <c r="F349" s="464" t="str">
        <f>'2-分类汇总'!F51</f>
        <v/>
      </c>
    </row>
    <row r="350" spans="1:6">
      <c r="A350" s="654" t="str">
        <f t="shared" si="28"/>
        <v>N</v>
      </c>
      <c r="B350" s="713" t="s">
        <v>97</v>
      </c>
      <c r="C350" s="464">
        <f>'2-分类汇总'!C52</f>
        <v>0</v>
      </c>
      <c r="D350" s="464">
        <f>'2-分类汇总'!D52</f>
        <v>0</v>
      </c>
      <c r="E350" s="464">
        <f>'2-分类汇总'!E52</f>
        <v>0</v>
      </c>
      <c r="F350" s="464" t="str">
        <f>'2-分类汇总'!F52</f>
        <v/>
      </c>
    </row>
    <row r="351" spans="1:6">
      <c r="A351" s="654" t="str">
        <f t="shared" si="28"/>
        <v>N</v>
      </c>
      <c r="B351" s="713" t="s">
        <v>98</v>
      </c>
      <c r="C351" s="464">
        <f>'2-分类汇总'!C53</f>
        <v>0</v>
      </c>
      <c r="D351" s="464">
        <f>'2-分类汇总'!D53</f>
        <v>0</v>
      </c>
      <c r="E351" s="464">
        <f>'2-分类汇总'!E53</f>
        <v>0</v>
      </c>
      <c r="F351" s="464" t="str">
        <f>'2-分类汇总'!F53</f>
        <v/>
      </c>
    </row>
    <row r="352" spans="1:6">
      <c r="A352" s="654" t="str">
        <f t="shared" si="28"/>
        <v>N</v>
      </c>
      <c r="B352" s="713" t="s">
        <v>99</v>
      </c>
      <c r="C352" s="464">
        <f>'2-分类汇总'!C54</f>
        <v>0</v>
      </c>
      <c r="D352" s="464">
        <f>'2-分类汇总'!D54</f>
        <v>0</v>
      </c>
      <c r="E352" s="464">
        <f>'2-分类汇总'!E54</f>
        <v>0</v>
      </c>
      <c r="F352" s="464" t="str">
        <f>'2-分类汇总'!F54</f>
        <v/>
      </c>
    </row>
    <row r="353" spans="1:6">
      <c r="A353" s="654" t="str">
        <f t="shared" si="28"/>
        <v>N</v>
      </c>
      <c r="B353" s="713" t="s">
        <v>100</v>
      </c>
      <c r="C353" s="464">
        <f>'2-分类汇总'!C55</f>
        <v>0</v>
      </c>
      <c r="D353" s="464">
        <f>'2-分类汇总'!D55</f>
        <v>0</v>
      </c>
      <c r="E353" s="464">
        <f>'2-分类汇总'!E55</f>
        <v>0</v>
      </c>
      <c r="F353" s="464" t="str">
        <f>'2-分类汇总'!F55</f>
        <v/>
      </c>
    </row>
    <row r="354" spans="1:6">
      <c r="A354" s="654" t="str">
        <f t="shared" si="28"/>
        <v>N</v>
      </c>
      <c r="B354" s="713" t="s">
        <v>101</v>
      </c>
      <c r="C354" s="464">
        <f>'2-分类汇总'!C56</f>
        <v>0</v>
      </c>
      <c r="D354" s="464">
        <f>'2-分类汇总'!D56</f>
        <v>0</v>
      </c>
      <c r="E354" s="464">
        <f>'2-分类汇总'!E56</f>
        <v>0</v>
      </c>
      <c r="F354" s="464" t="str">
        <f>'2-分类汇总'!F56</f>
        <v/>
      </c>
    </row>
    <row r="355" spans="1:6">
      <c r="A355" s="654" t="str">
        <f t="shared" si="28"/>
        <v>N</v>
      </c>
      <c r="B355" s="713" t="s">
        <v>103</v>
      </c>
      <c r="C355" s="464">
        <f>'2-分类汇总'!C58</f>
        <v>0</v>
      </c>
      <c r="D355" s="464">
        <f>'2-分类汇总'!D58</f>
        <v>0</v>
      </c>
      <c r="E355" s="464">
        <f>'2-分类汇总'!E58</f>
        <v>0</v>
      </c>
      <c r="F355" s="464" t="str">
        <f>'2-分类汇总'!F58</f>
        <v/>
      </c>
    </row>
    <row r="356" spans="1:6">
      <c r="A356" s="654" t="str">
        <f t="shared" si="28"/>
        <v>N</v>
      </c>
      <c r="B356" s="713" t="s">
        <v>104</v>
      </c>
      <c r="C356" s="464">
        <f>'2-分类汇总'!C59</f>
        <v>0</v>
      </c>
      <c r="D356" s="464">
        <f>'2-分类汇总'!D59</f>
        <v>0</v>
      </c>
      <c r="E356" s="464">
        <f>'2-分类汇总'!E59</f>
        <v>0</v>
      </c>
      <c r="F356" s="464" t="str">
        <f>'2-分类汇总'!F59</f>
        <v/>
      </c>
    </row>
    <row r="357" spans="1:6">
      <c r="A357" s="654" t="str">
        <f t="shared" si="28"/>
        <v>N</v>
      </c>
      <c r="B357" s="713" t="s">
        <v>105</v>
      </c>
      <c r="C357" s="464">
        <f>'2-分类汇总'!C60</f>
        <v>0</v>
      </c>
      <c r="D357" s="464">
        <f>'2-分类汇总'!D60</f>
        <v>0</v>
      </c>
      <c r="E357" s="464">
        <f>'2-分类汇总'!E60</f>
        <v>0</v>
      </c>
      <c r="F357" s="464" t="str">
        <f>'2-分类汇总'!F60</f>
        <v/>
      </c>
    </row>
    <row r="358" spans="1:6">
      <c r="A358" s="654" t="str">
        <f t="shared" si="28"/>
        <v>N</v>
      </c>
      <c r="B358" s="713" t="s">
        <v>106</v>
      </c>
      <c r="C358" s="464">
        <f>'2-分类汇总'!C61</f>
        <v>0</v>
      </c>
      <c r="D358" s="464">
        <f>'2-分类汇总'!D61</f>
        <v>0</v>
      </c>
      <c r="E358" s="464">
        <f>'2-分类汇总'!E61</f>
        <v>0</v>
      </c>
      <c r="F358" s="464" t="str">
        <f>'2-分类汇总'!F61</f>
        <v/>
      </c>
    </row>
    <row r="359" spans="1:6">
      <c r="A359" s="654" t="str">
        <f t="shared" si="28"/>
        <v>N</v>
      </c>
      <c r="B359" s="713" t="s">
        <v>107</v>
      </c>
      <c r="C359" s="464">
        <f>'2-分类汇总'!C62</f>
        <v>0</v>
      </c>
      <c r="D359" s="464">
        <f>'2-分类汇总'!D62</f>
        <v>0</v>
      </c>
      <c r="E359" s="464">
        <f>'2-分类汇总'!E62</f>
        <v>0</v>
      </c>
      <c r="F359" s="464" t="str">
        <f>'2-分类汇总'!F62</f>
        <v/>
      </c>
    </row>
    <row r="360" spans="1:6">
      <c r="A360" s="654" t="str">
        <f t="shared" si="28"/>
        <v>N</v>
      </c>
      <c r="B360" s="713" t="s">
        <v>108</v>
      </c>
      <c r="C360" s="464">
        <f>'2-分类汇总'!C63</f>
        <v>0</v>
      </c>
      <c r="D360" s="464">
        <f>'2-分类汇总'!D63</f>
        <v>0</v>
      </c>
      <c r="E360" s="464">
        <f>'2-分类汇总'!E63</f>
        <v>0</v>
      </c>
      <c r="F360" s="464" t="str">
        <f>'2-分类汇总'!F63</f>
        <v/>
      </c>
    </row>
    <row r="361" spans="1:6">
      <c r="A361" s="654" t="str">
        <f t="shared" si="28"/>
        <v>N</v>
      </c>
      <c r="B361" s="713" t="s">
        <v>109</v>
      </c>
      <c r="C361" s="464">
        <f>'2-分类汇总'!C64</f>
        <v>0</v>
      </c>
      <c r="D361" s="464">
        <f>'2-分类汇总'!D64</f>
        <v>0</v>
      </c>
      <c r="E361" s="464">
        <f>'2-分类汇总'!E64</f>
        <v>0</v>
      </c>
      <c r="F361" s="464" t="str">
        <f>'2-分类汇总'!F64</f>
        <v/>
      </c>
    </row>
    <row r="362" spans="1:6">
      <c r="A362" s="654" t="str">
        <f t="shared" si="28"/>
        <v>N</v>
      </c>
      <c r="B362" s="713" t="s">
        <v>110</v>
      </c>
      <c r="C362" s="464">
        <f>'2-分类汇总'!C65</f>
        <v>0</v>
      </c>
      <c r="D362" s="464">
        <f>'2-分类汇总'!D65</f>
        <v>0</v>
      </c>
      <c r="E362" s="464">
        <f>'2-分类汇总'!E65</f>
        <v>0</v>
      </c>
      <c r="F362" s="464" t="str">
        <f>'2-分类汇总'!F65</f>
        <v/>
      </c>
    </row>
    <row r="363" spans="1:6">
      <c r="A363" s="654" t="str">
        <f t="shared" si="28"/>
        <v>N</v>
      </c>
      <c r="B363" s="708" t="s">
        <v>321</v>
      </c>
      <c r="C363" s="464">
        <f>'2-分类汇总'!C66</f>
        <v>0</v>
      </c>
      <c r="D363" s="464">
        <f>'2-分类汇总'!D66</f>
        <v>0</v>
      </c>
      <c r="E363" s="464">
        <f>'2-分类汇总'!E66</f>
        <v>0</v>
      </c>
      <c r="F363" s="464" t="str">
        <f>'2-分类汇总'!F66</f>
        <v/>
      </c>
    </row>
    <row r="364" spans="1:1">
      <c r="A364" s="654"/>
    </row>
    <row r="365" spans="1:1">
      <c r="A365" s="654"/>
    </row>
    <row r="366" spans="1:6">
      <c r="A366" s="654"/>
      <c r="B366" s="662" t="s">
        <v>345</v>
      </c>
      <c r="C366" s="662"/>
      <c r="D366" s="662"/>
      <c r="E366" s="662"/>
      <c r="F366" s="662"/>
    </row>
    <row r="367" spans="1:6">
      <c r="A367" s="654"/>
      <c r="B367" s="619" t="s">
        <v>268</v>
      </c>
      <c r="C367" s="619" t="s">
        <v>346</v>
      </c>
      <c r="D367" s="624" t="s">
        <v>144</v>
      </c>
      <c r="E367" s="619" t="s">
        <v>347</v>
      </c>
      <c r="F367" s="619" t="s">
        <v>348</v>
      </c>
    </row>
    <row r="368" spans="1:6">
      <c r="A368" s="654"/>
      <c r="B368" s="619" t="s">
        <v>349</v>
      </c>
      <c r="C368" s="619">
        <f>'4-10-5机器设备'!O14+'4-10-6车辆'!Z24+'4-10-7电子设备'!AA27</f>
        <v>2440631</v>
      </c>
      <c r="D368" s="714" t="s">
        <v>350</v>
      </c>
      <c r="E368" s="619"/>
      <c r="F368" s="619" t="s">
        <v>351</v>
      </c>
    </row>
    <row r="369" spans="1:6">
      <c r="A369" s="654"/>
      <c r="B369" s="619" t="s">
        <v>352</v>
      </c>
      <c r="C369" s="619">
        <f>'4-10固定资产汇总'!C8</f>
        <v>0</v>
      </c>
      <c r="D369" s="629" t="s">
        <v>350</v>
      </c>
      <c r="E369" s="714" t="s">
        <v>353</v>
      </c>
      <c r="F369" s="619"/>
    </row>
    <row r="370" spans="1:6">
      <c r="A370" s="654"/>
      <c r="B370" s="619" t="s">
        <v>293</v>
      </c>
      <c r="C370" s="619">
        <f>'4-15-1无形-土地'!N30</f>
        <v>0</v>
      </c>
      <c r="D370" s="714" t="s">
        <v>163</v>
      </c>
      <c r="E370" s="619"/>
      <c r="F370" s="619"/>
    </row>
    <row r="371" spans="1:6">
      <c r="A371" s="654"/>
      <c r="B371" s="619" t="s">
        <v>313</v>
      </c>
      <c r="C371" s="619">
        <f>'4-15-3无形-其他'!H25+'4-15-3无形-其他'!L25</f>
        <v>0</v>
      </c>
      <c r="D371" s="619"/>
      <c r="E371" s="619"/>
      <c r="F371" s="619"/>
    </row>
    <row r="372" spans="1:6">
      <c r="A372" s="654"/>
      <c r="B372" s="619" t="s">
        <v>69</v>
      </c>
      <c r="C372" s="619">
        <f>'4-10固定资产汇总'!D20</f>
        <v>0</v>
      </c>
      <c r="D372" s="619"/>
      <c r="E372" s="619"/>
      <c r="F372" s="619"/>
    </row>
    <row r="373" spans="1:6">
      <c r="A373" s="654"/>
      <c r="B373" s="619" t="s">
        <v>354</v>
      </c>
      <c r="C373" s="619"/>
      <c r="D373" s="714" t="s">
        <v>350</v>
      </c>
      <c r="E373" s="619"/>
      <c r="F373" s="619"/>
    </row>
    <row r="374" spans="1:6">
      <c r="A374" s="654"/>
      <c r="B374" s="619" t="s">
        <v>355</v>
      </c>
      <c r="C374" s="619">
        <f>'3-9存货汇总'!C25</f>
        <v>0</v>
      </c>
      <c r="D374" s="619"/>
      <c r="E374" s="619"/>
      <c r="F374" s="619" t="s">
        <v>356</v>
      </c>
    </row>
    <row r="375" spans="1:6">
      <c r="A375" s="654"/>
      <c r="B375" s="619" t="s">
        <v>357</v>
      </c>
      <c r="C375" s="619">
        <f>'3-9存货汇总'!C7</f>
        <v>0</v>
      </c>
      <c r="D375" s="619"/>
      <c r="E375" s="619"/>
      <c r="F375" s="619"/>
    </row>
    <row r="376" spans="1:6">
      <c r="A376" s="654"/>
      <c r="B376" s="619" t="s">
        <v>358</v>
      </c>
      <c r="C376" s="619">
        <f>'3-9存货汇总'!C8</f>
        <v>0</v>
      </c>
      <c r="D376" s="619"/>
      <c r="E376" s="619"/>
      <c r="F376" s="619"/>
    </row>
    <row r="377" spans="1:6">
      <c r="A377" s="654"/>
      <c r="B377" s="619" t="s">
        <v>359</v>
      </c>
      <c r="C377" s="619">
        <f>'3-9存货汇总'!C9</f>
        <v>0</v>
      </c>
      <c r="D377" s="619"/>
      <c r="E377" s="619"/>
      <c r="F377" s="619"/>
    </row>
    <row r="378" spans="1:6">
      <c r="A378" s="654"/>
      <c r="B378" s="619" t="s">
        <v>360</v>
      </c>
      <c r="C378" s="619">
        <f>'3-9存货汇总'!C10</f>
        <v>0</v>
      </c>
      <c r="D378" s="619"/>
      <c r="E378" s="619"/>
      <c r="F378" s="619"/>
    </row>
    <row r="379" spans="1:6">
      <c r="A379" s="654"/>
      <c r="B379" s="619" t="s">
        <v>361</v>
      </c>
      <c r="C379" s="619">
        <f>'3-9存货汇总'!C11</f>
        <v>0</v>
      </c>
      <c r="D379" s="619"/>
      <c r="E379" s="619"/>
      <c r="F379" s="619"/>
    </row>
    <row r="380" spans="1:6">
      <c r="A380" s="654"/>
      <c r="B380" s="619" t="s">
        <v>362</v>
      </c>
      <c r="C380" s="619">
        <f>'3-9存货汇总'!C12</f>
        <v>0</v>
      </c>
      <c r="D380" s="619"/>
      <c r="E380" s="619"/>
      <c r="F380" s="619"/>
    </row>
    <row r="381" spans="1:6">
      <c r="A381" s="654"/>
      <c r="B381" s="619" t="s">
        <v>363</v>
      </c>
      <c r="C381" s="619">
        <f>'3-9存货汇总'!C13</f>
        <v>0</v>
      </c>
      <c r="D381" s="619"/>
      <c r="E381" s="619"/>
      <c r="F381" s="619"/>
    </row>
    <row r="382" spans="1:6">
      <c r="A382" s="654"/>
      <c r="B382" s="619" t="s">
        <v>364</v>
      </c>
      <c r="C382" s="619">
        <f>'3-9存货汇总'!C14</f>
        <v>0</v>
      </c>
      <c r="D382" s="619"/>
      <c r="E382" s="619"/>
      <c r="F382" s="619"/>
    </row>
    <row r="383" spans="1:6">
      <c r="A383" s="654"/>
      <c r="B383" s="619" t="s">
        <v>365</v>
      </c>
      <c r="C383" s="619">
        <f>'3-9存货汇总'!C15</f>
        <v>0</v>
      </c>
      <c r="D383" s="619"/>
      <c r="E383" s="619"/>
      <c r="F383" s="619"/>
    </row>
    <row r="384" spans="1:6">
      <c r="A384" s="654"/>
      <c r="B384" s="619" t="s">
        <v>366</v>
      </c>
      <c r="C384" s="619">
        <f>'3-9存货汇总'!C16</f>
        <v>0</v>
      </c>
      <c r="D384" s="619"/>
      <c r="E384" s="619"/>
      <c r="F384" s="619"/>
    </row>
    <row r="385" spans="1:6">
      <c r="A385" s="654"/>
      <c r="B385" s="619" t="s">
        <v>367</v>
      </c>
      <c r="C385" s="619">
        <f>'3-9存货汇总'!C17</f>
        <v>0</v>
      </c>
      <c r="D385" s="619"/>
      <c r="E385" s="619"/>
      <c r="F385" s="619"/>
    </row>
    <row r="386" spans="1:6">
      <c r="A386" s="654"/>
      <c r="B386" s="619" t="s">
        <v>368</v>
      </c>
      <c r="C386" s="619">
        <f>'3-9存货汇总'!C18</f>
        <v>0</v>
      </c>
      <c r="D386" s="619"/>
      <c r="E386" s="619"/>
      <c r="F386" s="619"/>
    </row>
    <row r="387" spans="1:6">
      <c r="A387" s="654"/>
      <c r="B387" s="619" t="s">
        <v>369</v>
      </c>
      <c r="C387" s="619">
        <f>'4-9-1投资性房地产'!M27+'4-10固定资产汇总'!D9+'4-10固定资产汇总'!D19+'4-15无形资产汇总'!C7</f>
        <v>0</v>
      </c>
      <c r="D387" s="619"/>
      <c r="E387" s="619"/>
      <c r="F387" s="619"/>
    </row>
    <row r="388" spans="1:6">
      <c r="A388" s="654"/>
      <c r="B388" s="619" t="s">
        <v>370</v>
      </c>
      <c r="C388" s="619">
        <f>'1-汇总表'!C14+'1-汇总表'!D14</f>
        <v>0</v>
      </c>
      <c r="D388" s="619"/>
      <c r="E388" s="619"/>
      <c r="F388" s="619"/>
    </row>
    <row r="389" spans="1:6">
      <c r="A389" s="654"/>
      <c r="B389" s="179" t="s">
        <v>371</v>
      </c>
      <c r="C389" s="619">
        <f>F107</f>
        <v>0</v>
      </c>
      <c r="D389" s="619"/>
      <c r="E389" s="619"/>
      <c r="F389" s="619"/>
    </row>
    <row r="390" spans="1:6">
      <c r="A390" s="654"/>
      <c r="B390" s="179" t="s">
        <v>372</v>
      </c>
      <c r="C390" s="626">
        <f>F120</f>
        <v>0</v>
      </c>
      <c r="D390" s="619"/>
      <c r="E390" s="619"/>
      <c r="F390" s="619"/>
    </row>
    <row r="391" spans="1:1">
      <c r="A391" s="654"/>
    </row>
    <row r="392" spans="1:16">
      <c r="A392" s="654"/>
      <c r="B392" s="715" t="s">
        <v>373</v>
      </c>
      <c r="C392" s="715"/>
      <c r="D392" s="715"/>
      <c r="E392" s="715"/>
      <c r="F392" s="715"/>
      <c r="G392" s="144"/>
      <c r="H392" s="144"/>
      <c r="I392" s="144"/>
      <c r="J392" s="144"/>
      <c r="K392" s="144"/>
      <c r="L392" s="144"/>
      <c r="M392" s="144"/>
      <c r="N392" s="144"/>
      <c r="O392" s="144"/>
      <c r="P392" s="144"/>
    </row>
    <row r="393" ht="15.5" customHeight="1" spans="1:8">
      <c r="A393" s="654"/>
      <c r="B393" s="716" t="s">
        <v>268</v>
      </c>
      <c r="C393" s="716" t="s">
        <v>374</v>
      </c>
      <c r="D393" s="717" t="s">
        <v>375</v>
      </c>
      <c r="E393" s="716" t="s">
        <v>144</v>
      </c>
      <c r="F393" s="716"/>
      <c r="G393" s="716"/>
      <c r="H393" s="716"/>
    </row>
    <row r="394" spans="1:8">
      <c r="A394" s="654"/>
      <c r="B394" s="716"/>
      <c r="C394" s="716"/>
      <c r="D394" s="718"/>
      <c r="E394" s="716" t="s">
        <v>350</v>
      </c>
      <c r="F394" s="716" t="s">
        <v>163</v>
      </c>
      <c r="G394" s="716" t="s">
        <v>162</v>
      </c>
      <c r="H394" s="716" t="s">
        <v>376</v>
      </c>
    </row>
    <row r="395" spans="1:8">
      <c r="A395" s="654"/>
      <c r="B395" s="716"/>
      <c r="C395" s="716"/>
      <c r="D395" s="719"/>
      <c r="E395" s="716"/>
      <c r="F395" s="716"/>
      <c r="G395" s="720" t="s">
        <v>377</v>
      </c>
      <c r="H395" s="720" t="s">
        <v>378</v>
      </c>
    </row>
    <row r="396" spans="1:8">
      <c r="A396" s="654"/>
      <c r="B396" s="721" t="s">
        <v>379</v>
      </c>
      <c r="C396" s="720" t="s">
        <v>380</v>
      </c>
      <c r="D396" s="722" t="s">
        <v>381</v>
      </c>
      <c r="E396" s="723"/>
      <c r="F396" s="722" t="s">
        <v>381</v>
      </c>
      <c r="G396" s="723"/>
      <c r="H396" s="723"/>
    </row>
    <row r="397" spans="1:8">
      <c r="A397" s="654"/>
      <c r="B397" s="721"/>
      <c r="C397" s="720" t="s">
        <v>382</v>
      </c>
      <c r="D397" s="722" t="s">
        <v>381</v>
      </c>
      <c r="E397" s="722" t="s">
        <v>381</v>
      </c>
      <c r="F397" s="722" t="s">
        <v>381</v>
      </c>
      <c r="G397" s="722" t="s">
        <v>381</v>
      </c>
      <c r="H397" s="723"/>
    </row>
    <row r="398" spans="1:8">
      <c r="A398" s="654"/>
      <c r="B398" s="721"/>
      <c r="C398" s="720" t="s">
        <v>383</v>
      </c>
      <c r="D398" s="722" t="s">
        <v>381</v>
      </c>
      <c r="E398" s="722" t="s">
        <v>381</v>
      </c>
      <c r="F398" s="723"/>
      <c r="G398" s="722" t="s">
        <v>381</v>
      </c>
      <c r="H398" s="722" t="s">
        <v>381</v>
      </c>
    </row>
    <row r="399" spans="1:8">
      <c r="A399" s="654"/>
      <c r="B399" s="721"/>
      <c r="C399" s="720" t="s">
        <v>384</v>
      </c>
      <c r="D399" s="722" t="s">
        <v>381</v>
      </c>
      <c r="E399" s="723"/>
      <c r="F399" s="723"/>
      <c r="G399" s="723"/>
      <c r="H399" s="723"/>
    </row>
    <row r="400" spans="1:8">
      <c r="A400" s="654"/>
      <c r="B400" s="721"/>
      <c r="C400" s="720" t="s">
        <v>385</v>
      </c>
      <c r="D400" s="722" t="s">
        <v>381</v>
      </c>
      <c r="E400" s="722" t="s">
        <v>381</v>
      </c>
      <c r="F400" s="722" t="s">
        <v>381</v>
      </c>
      <c r="G400" s="722" t="s">
        <v>381</v>
      </c>
      <c r="H400" s="723"/>
    </row>
    <row r="401" spans="1:8">
      <c r="A401" s="654"/>
      <c r="B401" s="721"/>
      <c r="C401" s="720" t="s">
        <v>386</v>
      </c>
      <c r="D401" s="722" t="s">
        <v>381</v>
      </c>
      <c r="E401" s="722" t="s">
        <v>381</v>
      </c>
      <c r="F401" s="722" t="s">
        <v>381</v>
      </c>
      <c r="G401" s="722" t="s">
        <v>381</v>
      </c>
      <c r="H401" s="723"/>
    </row>
    <row r="402" spans="1:8">
      <c r="A402" s="654"/>
      <c r="B402" s="721"/>
      <c r="C402" s="720" t="s">
        <v>387</v>
      </c>
      <c r="D402" s="722" t="s">
        <v>381</v>
      </c>
      <c r="E402" s="722" t="s">
        <v>381</v>
      </c>
      <c r="F402" s="723"/>
      <c r="G402" s="723"/>
      <c r="H402" s="723"/>
    </row>
    <row r="403" spans="1:8">
      <c r="A403" s="654"/>
      <c r="B403" s="721"/>
      <c r="C403" s="720" t="s">
        <v>388</v>
      </c>
      <c r="D403" s="722" t="s">
        <v>381</v>
      </c>
      <c r="E403" s="723"/>
      <c r="F403" s="723"/>
      <c r="G403" s="723"/>
      <c r="H403" s="723"/>
    </row>
    <row r="404" spans="1:8">
      <c r="A404" s="654"/>
      <c r="B404" s="721"/>
      <c r="C404" s="720" t="s">
        <v>389</v>
      </c>
      <c r="D404" s="722" t="s">
        <v>390</v>
      </c>
      <c r="E404" s="723"/>
      <c r="F404" s="723"/>
      <c r="G404" s="723"/>
      <c r="H404" s="723"/>
    </row>
    <row r="405" spans="1:8">
      <c r="A405" s="654"/>
      <c r="B405" s="721"/>
      <c r="C405" s="720" t="s">
        <v>391</v>
      </c>
      <c r="D405" s="722" t="s">
        <v>390</v>
      </c>
      <c r="E405" s="723"/>
      <c r="F405" s="723"/>
      <c r="G405" s="723"/>
      <c r="H405" s="723"/>
    </row>
    <row r="406" spans="1:8">
      <c r="A406" s="654"/>
      <c r="B406" s="721"/>
      <c r="C406" s="720" t="s">
        <v>392</v>
      </c>
      <c r="D406" s="722" t="s">
        <v>390</v>
      </c>
      <c r="E406" s="723"/>
      <c r="F406" s="723"/>
      <c r="G406" s="723"/>
      <c r="H406" s="723"/>
    </row>
    <row r="407" spans="1:16">
      <c r="A407" s="654"/>
      <c r="B407" s="724"/>
      <c r="C407" s="724"/>
      <c r="D407" s="724"/>
      <c r="E407" s="724"/>
      <c r="F407" s="724"/>
      <c r="G407" s="144"/>
      <c r="H407" s="144"/>
      <c r="I407" s="144"/>
      <c r="J407" s="144"/>
      <c r="K407" s="144"/>
      <c r="L407" s="144"/>
      <c r="M407" s="144"/>
      <c r="N407" s="144"/>
      <c r="O407" s="144"/>
      <c r="P407" s="144"/>
    </row>
    <row r="408" spans="1:16">
      <c r="A408" s="654"/>
      <c r="B408" s="724"/>
      <c r="C408" s="724"/>
      <c r="D408" s="724"/>
      <c r="E408" s="724"/>
      <c r="F408" s="724"/>
      <c r="G408" s="144"/>
      <c r="H408" s="144"/>
      <c r="I408" s="144"/>
      <c r="J408" s="144"/>
      <c r="K408" s="144"/>
      <c r="L408" s="144"/>
      <c r="M408" s="144"/>
      <c r="N408" s="144"/>
      <c r="O408" s="144"/>
      <c r="P408" s="144"/>
    </row>
    <row r="409" spans="1:16">
      <c r="A409" s="654"/>
      <c r="B409" s="715" t="s">
        <v>393</v>
      </c>
      <c r="C409" s="715"/>
      <c r="D409" s="715"/>
      <c r="E409" s="715"/>
      <c r="F409" s="715"/>
      <c r="G409" s="144"/>
      <c r="H409" s="144"/>
      <c r="I409" s="144"/>
      <c r="J409" s="144"/>
      <c r="K409" s="144"/>
      <c r="L409" s="144"/>
      <c r="M409" s="144"/>
      <c r="N409" s="144"/>
      <c r="O409" s="144"/>
      <c r="P409" s="144"/>
    </row>
    <row r="410" spans="1:16">
      <c r="A410" s="654"/>
      <c r="B410" s="725" t="s">
        <v>268</v>
      </c>
      <c r="C410" s="726" t="s">
        <v>215</v>
      </c>
      <c r="D410" s="726" t="s">
        <v>216</v>
      </c>
      <c r="E410" s="726" t="s">
        <v>289</v>
      </c>
      <c r="F410" s="726" t="s">
        <v>218</v>
      </c>
      <c r="G410" s="144"/>
      <c r="H410" s="144"/>
      <c r="I410" s="144"/>
      <c r="J410" s="144"/>
      <c r="K410" s="144"/>
      <c r="L410" s="144"/>
      <c r="M410" s="144"/>
      <c r="N410" s="144"/>
      <c r="O410" s="144"/>
      <c r="P410" s="144"/>
    </row>
    <row r="411" spans="1:16">
      <c r="A411" s="654" t="str">
        <f>IF(AND(C411=0,D411=0),"N","Y")</f>
        <v>N</v>
      </c>
      <c r="B411" s="727" t="str">
        <f>'表3-1货币汇总表'!B7</f>
        <v>现金</v>
      </c>
      <c r="C411" s="728">
        <f>'表3-1货币汇总表'!C7</f>
        <v>0</v>
      </c>
      <c r="D411" s="728">
        <f>'表3-1货币汇总表'!D7</f>
        <v>0</v>
      </c>
      <c r="E411" s="728">
        <f>'表3-1货币汇总表'!E7</f>
        <v>0</v>
      </c>
      <c r="F411" s="728" t="str">
        <f>'表3-1货币汇总表'!F7</f>
        <v/>
      </c>
      <c r="G411" s="144"/>
      <c r="H411" s="144"/>
      <c r="I411" s="144"/>
      <c r="J411" s="144"/>
      <c r="K411" s="144"/>
      <c r="L411" s="144"/>
      <c r="M411" s="144"/>
      <c r="N411" s="144"/>
      <c r="O411" s="144"/>
      <c r="P411" s="144"/>
    </row>
    <row r="412" spans="1:16">
      <c r="A412" s="654" t="str">
        <f t="shared" ref="A412:A414" si="29">IF(AND(C412=0,D412=0),"N","Y")</f>
        <v>N</v>
      </c>
      <c r="B412" s="727" t="str">
        <f>'表3-1货币汇总表'!B8</f>
        <v>银行存款</v>
      </c>
      <c r="C412" s="728">
        <f>'表3-1货币汇总表'!C8</f>
        <v>0</v>
      </c>
      <c r="D412" s="728">
        <f>'表3-1货币汇总表'!D8</f>
        <v>0</v>
      </c>
      <c r="E412" s="728">
        <f>'表3-1货币汇总表'!E8</f>
        <v>0</v>
      </c>
      <c r="F412" s="728" t="str">
        <f>'表3-1货币汇总表'!F8</f>
        <v/>
      </c>
      <c r="G412" s="144"/>
      <c r="H412" s="144"/>
      <c r="I412" s="144"/>
      <c r="J412" s="144"/>
      <c r="K412" s="144"/>
      <c r="L412" s="144"/>
      <c r="M412" s="144"/>
      <c r="N412" s="144"/>
      <c r="O412" s="144"/>
      <c r="P412" s="144"/>
    </row>
    <row r="413" ht="13.05" customHeight="1" spans="1:6">
      <c r="A413" s="654" t="str">
        <f t="shared" si="29"/>
        <v>N</v>
      </c>
      <c r="B413" s="727" t="str">
        <f>'表3-1货币汇总表'!B9</f>
        <v>其他货币资金</v>
      </c>
      <c r="C413" s="728">
        <f>'表3-1货币汇总表'!C9</f>
        <v>0</v>
      </c>
      <c r="D413" s="728">
        <f>'表3-1货币汇总表'!D9</f>
        <v>0</v>
      </c>
      <c r="E413" s="728">
        <f>'表3-1货币汇总表'!E9</f>
        <v>0</v>
      </c>
      <c r="F413" s="728" t="str">
        <f>'表3-1货币汇总表'!F9</f>
        <v/>
      </c>
    </row>
    <row r="414" ht="13.05" customHeight="1" spans="1:6">
      <c r="A414" s="654" t="str">
        <f t="shared" si="29"/>
        <v>N</v>
      </c>
      <c r="B414" s="727" t="s">
        <v>394</v>
      </c>
      <c r="C414" s="729">
        <f>'表3-1货币汇总表'!C9+'表3-1货币汇总表'!C8</f>
        <v>0</v>
      </c>
      <c r="D414" s="729">
        <f>'表3-1货币汇总表'!D9+'表3-1货币汇总表'!D8</f>
        <v>0</v>
      </c>
      <c r="E414" s="729">
        <f>'表3-1货币汇总表'!E9+'表3-1货币汇总表'!E8</f>
        <v>0</v>
      </c>
      <c r="F414" s="729" t="s">
        <v>395</v>
      </c>
    </row>
    <row r="415" ht="13.05" customHeight="1" spans="1:2">
      <c r="A415" s="654"/>
      <c r="B415" s="724"/>
    </row>
    <row r="416" ht="13.05" customHeight="1" spans="1:8">
      <c r="A416" s="654"/>
      <c r="B416" s="724" t="s">
        <v>396</v>
      </c>
      <c r="C416" s="724"/>
      <c r="D416" s="724"/>
      <c r="E416" s="724"/>
      <c r="F416" s="724"/>
      <c r="G416" s="724"/>
      <c r="H416" s="724"/>
    </row>
    <row r="417" ht="13.05" customHeight="1" spans="1:9">
      <c r="A417" s="654"/>
      <c r="B417" s="730"/>
      <c r="C417" s="731" t="s">
        <v>397</v>
      </c>
      <c r="D417" s="731" t="s">
        <v>398</v>
      </c>
      <c r="E417" s="731" t="s">
        <v>399</v>
      </c>
      <c r="F417" s="731" t="s">
        <v>400</v>
      </c>
      <c r="G417" s="731" t="s">
        <v>401</v>
      </c>
      <c r="H417" s="731" t="s">
        <v>402</v>
      </c>
      <c r="I417" s="731" t="s">
        <v>25</v>
      </c>
    </row>
    <row r="418" ht="13.05" customHeight="1" spans="1:9">
      <c r="A418" s="654"/>
      <c r="B418" s="732" t="s">
        <v>65</v>
      </c>
      <c r="C418" s="722" t="s">
        <v>381</v>
      </c>
      <c r="D418" s="722" t="s">
        <v>381</v>
      </c>
      <c r="E418" s="722" t="s">
        <v>381</v>
      </c>
      <c r="F418" s="722" t="s">
        <v>381</v>
      </c>
      <c r="G418" s="722" t="s">
        <v>381</v>
      </c>
      <c r="H418" s="722" t="s">
        <v>381</v>
      </c>
      <c r="I418" s="722" t="s">
        <v>381</v>
      </c>
    </row>
    <row r="419" ht="13.05" customHeight="1" spans="1:2">
      <c r="A419" s="654"/>
      <c r="B419" s="724"/>
    </row>
    <row r="420" ht="13.05" customHeight="1" spans="1:8">
      <c r="A420" s="654"/>
      <c r="B420" s="715" t="s">
        <v>403</v>
      </c>
      <c r="C420" s="715"/>
      <c r="D420" s="733"/>
      <c r="E420" s="733"/>
      <c r="F420" s="733"/>
      <c r="G420" s="733"/>
      <c r="H420" s="733"/>
    </row>
    <row r="421" ht="13.05" customHeight="1" spans="1:3">
      <c r="A421" s="654"/>
      <c r="B421" s="727" t="s">
        <v>67</v>
      </c>
      <c r="C421" s="722" t="s">
        <v>381</v>
      </c>
    </row>
    <row r="422" ht="13.05" customHeight="1" spans="1:2">
      <c r="A422" s="654"/>
      <c r="B422" s="724"/>
    </row>
    <row r="423" ht="13.05" customHeight="1" spans="1:2">
      <c r="A423" s="654"/>
      <c r="B423" s="724"/>
    </row>
    <row r="424" ht="13.05" customHeight="1" spans="1:2">
      <c r="A424" s="654"/>
      <c r="B424" s="724"/>
    </row>
    <row r="425" ht="13.05" customHeight="1" spans="1:2">
      <c r="A425" s="654"/>
      <c r="B425" s="724"/>
    </row>
    <row r="426" ht="13.05" customHeight="1" spans="1:2">
      <c r="A426" s="654"/>
      <c r="B426" s="724"/>
    </row>
    <row r="427" ht="13.05" customHeight="1" spans="1:2">
      <c r="A427" s="654"/>
      <c r="B427" s="724"/>
    </row>
    <row r="428" ht="13.05" customHeight="1" spans="1:2">
      <c r="A428" s="654"/>
      <c r="B428" s="724"/>
    </row>
    <row r="429" ht="13.05" customHeight="1" spans="1:2">
      <c r="A429" s="654"/>
      <c r="B429" s="724"/>
    </row>
    <row r="430" ht="13.05" customHeight="1" spans="1:2">
      <c r="A430" s="654"/>
      <c r="B430" s="724"/>
    </row>
    <row r="431" ht="13.05" customHeight="1" spans="1:2">
      <c r="A431" s="654"/>
      <c r="B431" s="724"/>
    </row>
    <row r="432" ht="13.05" customHeight="1" spans="1:2">
      <c r="A432" s="654"/>
      <c r="B432" s="724"/>
    </row>
    <row r="433" ht="13.05" customHeight="1" spans="1:2">
      <c r="A433" s="654"/>
      <c r="B433" s="724"/>
    </row>
    <row r="434" ht="13.05" customHeight="1" spans="1:2">
      <c r="A434" s="654"/>
      <c r="B434" s="724"/>
    </row>
    <row r="435" spans="1:1">
      <c r="A435" s="654"/>
    </row>
    <row r="436" spans="1:3">
      <c r="A436" s="654"/>
      <c r="B436" s="624" t="s">
        <v>156</v>
      </c>
      <c r="C436" s="619" t="s">
        <v>404</v>
      </c>
    </row>
    <row r="437" spans="1:3">
      <c r="A437" s="654"/>
      <c r="B437" s="624"/>
      <c r="C437" s="619" t="s">
        <v>157</v>
      </c>
    </row>
    <row r="438" spans="1:3">
      <c r="A438" s="654"/>
      <c r="B438" s="624"/>
      <c r="C438" s="619" t="s">
        <v>405</v>
      </c>
    </row>
    <row r="439" spans="1:1">
      <c r="A439" s="654"/>
    </row>
    <row r="440" spans="1:4">
      <c r="A440" s="654"/>
      <c r="B440" s="624" t="s">
        <v>158</v>
      </c>
      <c r="C440" s="619" t="s">
        <v>159</v>
      </c>
      <c r="D440" s="619" t="s">
        <v>406</v>
      </c>
    </row>
    <row r="441" spans="1:4">
      <c r="A441" s="654"/>
      <c r="B441" s="624"/>
      <c r="C441" s="619" t="s">
        <v>407</v>
      </c>
      <c r="D441" s="619" t="s">
        <v>408</v>
      </c>
    </row>
    <row r="442" spans="1:4">
      <c r="A442" s="654"/>
      <c r="B442" s="624"/>
      <c r="C442" s="619" t="s">
        <v>409</v>
      </c>
      <c r="D442" s="619" t="s">
        <v>410</v>
      </c>
    </row>
    <row r="443" spans="1:4">
      <c r="A443" s="654"/>
      <c r="B443" s="624"/>
      <c r="C443" s="619" t="s">
        <v>411</v>
      </c>
      <c r="D443" s="619" t="s">
        <v>412</v>
      </c>
    </row>
    <row r="444" spans="1:4">
      <c r="A444" s="654"/>
      <c r="B444" s="624"/>
      <c r="C444" s="619" t="s">
        <v>413</v>
      </c>
      <c r="D444" s="619" t="s">
        <v>414</v>
      </c>
    </row>
    <row r="445" spans="1:4">
      <c r="A445" s="654"/>
      <c r="B445" s="624"/>
      <c r="C445" s="619" t="s">
        <v>415</v>
      </c>
      <c r="D445" s="619" t="s">
        <v>416</v>
      </c>
    </row>
    <row r="446" spans="1:1">
      <c r="A446" s="654"/>
    </row>
    <row r="447" spans="1:5">
      <c r="A447" s="654"/>
      <c r="B447" s="734" t="s">
        <v>144</v>
      </c>
      <c r="C447" s="619" t="s">
        <v>417</v>
      </c>
      <c r="D447" s="734" t="s">
        <v>418</v>
      </c>
      <c r="E447" s="619" t="s">
        <v>417</v>
      </c>
    </row>
    <row r="448" spans="1:5">
      <c r="A448" s="654"/>
      <c r="B448" s="735"/>
      <c r="C448" s="619" t="s">
        <v>161</v>
      </c>
      <c r="D448" s="735"/>
      <c r="E448" s="619" t="s">
        <v>350</v>
      </c>
    </row>
    <row r="449" spans="1:5">
      <c r="A449" s="654"/>
      <c r="B449" s="735"/>
      <c r="C449" s="619" t="s">
        <v>162</v>
      </c>
      <c r="D449" s="735"/>
      <c r="E449" s="619" t="s">
        <v>162</v>
      </c>
    </row>
    <row r="450" spans="1:5">
      <c r="A450" s="654"/>
      <c r="B450" s="735"/>
      <c r="C450" s="619" t="s">
        <v>163</v>
      </c>
      <c r="D450" s="735"/>
      <c r="E450" s="619" t="s">
        <v>163</v>
      </c>
    </row>
    <row r="451" spans="1:5">
      <c r="A451" s="654"/>
      <c r="B451" s="735"/>
      <c r="C451" s="619" t="s">
        <v>419</v>
      </c>
      <c r="D451" s="735"/>
      <c r="E451" s="619" t="s">
        <v>420</v>
      </c>
    </row>
    <row r="452" spans="1:5">
      <c r="A452" s="654"/>
      <c r="B452" s="735"/>
      <c r="C452" s="619" t="s">
        <v>421</v>
      </c>
      <c r="D452" s="735"/>
      <c r="E452" s="619" t="s">
        <v>422</v>
      </c>
    </row>
    <row r="453" spans="1:5">
      <c r="A453" s="654"/>
      <c r="B453" s="735"/>
      <c r="C453" s="619" t="s">
        <v>423</v>
      </c>
      <c r="D453" s="735"/>
      <c r="E453" s="619" t="s">
        <v>423</v>
      </c>
    </row>
    <row r="454" spans="1:5">
      <c r="A454" s="654"/>
      <c r="B454" s="736"/>
      <c r="C454" s="619" t="s">
        <v>424</v>
      </c>
      <c r="D454" s="736"/>
      <c r="E454" s="619" t="s">
        <v>425</v>
      </c>
    </row>
    <row r="455" spans="1:1">
      <c r="A455" s="654"/>
    </row>
    <row r="456" spans="1:3">
      <c r="A456" s="654"/>
      <c r="B456" s="624" t="s">
        <v>426</v>
      </c>
      <c r="C456" s="619" t="s">
        <v>390</v>
      </c>
    </row>
    <row r="457" spans="1:3">
      <c r="A457" s="654"/>
      <c r="B457" s="624"/>
      <c r="C457" s="619" t="s">
        <v>381</v>
      </c>
    </row>
    <row r="458" spans="1:1">
      <c r="A458" s="654"/>
    </row>
    <row r="459" spans="1:1">
      <c r="A459" s="654"/>
    </row>
    <row r="460" spans="1:1">
      <c r="A460" s="654"/>
    </row>
    <row r="461" spans="1:1">
      <c r="A461" s="654"/>
    </row>
    <row r="462" spans="1:1">
      <c r="A462" s="654"/>
    </row>
    <row r="463" spans="1:1">
      <c r="A463" s="654"/>
    </row>
    <row r="464" spans="1:1">
      <c r="A464" s="654"/>
    </row>
    <row r="465" spans="1:1">
      <c r="A465" s="654"/>
    </row>
  </sheetData>
  <mergeCells count="30">
    <mergeCell ref="E13:F13"/>
    <mergeCell ref="C183:D183"/>
    <mergeCell ref="E183:F183"/>
    <mergeCell ref="G183:H183"/>
    <mergeCell ref="I183:J183"/>
    <mergeCell ref="C199:D199"/>
    <mergeCell ref="E199:F199"/>
    <mergeCell ref="G199:H199"/>
    <mergeCell ref="I199:J199"/>
    <mergeCell ref="C336:D336"/>
    <mergeCell ref="C337:D337"/>
    <mergeCell ref="C338:D338"/>
    <mergeCell ref="E393:H393"/>
    <mergeCell ref="B23:B24"/>
    <mergeCell ref="B73:B74"/>
    <mergeCell ref="B183:B184"/>
    <mergeCell ref="B199:B200"/>
    <mergeCell ref="B393:B395"/>
    <mergeCell ref="B396:B406"/>
    <mergeCell ref="B436:B438"/>
    <mergeCell ref="B440:B445"/>
    <mergeCell ref="B447:B454"/>
    <mergeCell ref="B456:B457"/>
    <mergeCell ref="C393:C395"/>
    <mergeCell ref="D393:D395"/>
    <mergeCell ref="D447:D454"/>
    <mergeCell ref="E394:E395"/>
    <mergeCell ref="F394:F395"/>
    <mergeCell ref="G73:G74"/>
    <mergeCell ref="H73:H74"/>
  </mergeCells>
  <dataValidations count="13">
    <dataValidation type="list" allowBlank="1" showInputMessage="1" showErrorMessage="1" sqref="E14">
      <formula1>"含税,不含税,含税/不含税"</formula1>
    </dataValidation>
    <dataValidation type="list" allowBlank="1" showInputMessage="1" showErrorMessage="1" sqref="C20">
      <formula1>$C$436:$C$438</formula1>
    </dataValidation>
    <dataValidation type="list" allowBlank="1" showInputMessage="1" showErrorMessage="1" sqref="C21" errorStyle="warning">
      <formula1>$C$440:$C$445</formula1>
    </dataValidation>
    <dataValidation allowBlank="1" showInputMessage="1" showErrorMessage="1" sqref="C22" errorStyle="warning"/>
    <dataValidation type="list" allowBlank="1" showInputMessage="1" showErrorMessage="1" sqref="D24:H24">
      <formula1>"是,否"</formula1>
    </dataValidation>
    <dataValidation type="list" allowBlank="1" showInputMessage="1" showErrorMessage="1" sqref="C26" errorStyle="warning">
      <formula1>$C$448:$C$450</formula1>
    </dataValidation>
    <dataValidation type="list" allowBlank="1" showInputMessage="1" showErrorMessage="1" sqref="A102">
      <formula1>#REF!</formula1>
    </dataValidation>
    <dataValidation type="list" allowBlank="1" showInputMessage="1" showErrorMessage="1" sqref="D368 D373">
      <formula1>"成本法,市场法"</formula1>
    </dataValidation>
    <dataValidation type="list" allowBlank="1" showInputMessage="1" showErrorMessage="1" sqref="D369" errorStyle="warning">
      <formula1>$E$447:$E$454</formula1>
    </dataValidation>
    <dataValidation type="list" allowBlank="1" showInputMessage="1" showErrorMessage="1" sqref="E369">
      <formula1>"重编预算法,类比法"</formula1>
    </dataValidation>
    <dataValidation type="list" allowBlank="1" showInputMessage="1" showErrorMessage="1" sqref="D370">
      <formula1>"市场法,基准地价修正法,成本逼近法"</formula1>
    </dataValidation>
    <dataValidation type="list" allowBlank="1" showInputMessage="1" showErrorMessage="1" promptTitle="有" sqref="G397 G398:H398 C418:I418 C421 D396:D406 E397:E398 E400:E402 F396:F397 F400:G401">
      <formula1>$C$456:$C$457</formula1>
    </dataValidation>
    <dataValidation type="list" allowBlank="1" showInputMessage="1" showErrorMessage="1" sqref="A334:A335 A339:A340 A466:A1048576">
      <formula1>"Y、N"</formula1>
    </dataValidation>
  </dataValidations>
  <pageMargins left="0.7" right="0.7" top="0.75" bottom="0.75" header="0.3" footer="0.3"/>
  <pageSetup paperSize="9" orientation="portrait"/>
  <headerFooter/>
  <ignoredErrors>
    <ignoredError sqref="G88:H88"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39"/>
  <sheetViews>
    <sheetView showGridLines="0" zoomScale="115" zoomScaleNormal="115" workbookViewId="0">
      <pane xSplit="3" ySplit="1" topLeftCell="D11" activePane="bottomRight" state="frozenSplit"/>
      <selection/>
      <selection pane="topRight"/>
      <selection pane="bottomLeft"/>
      <selection pane="bottomRight" activeCell="D16" sqref="D16"/>
    </sheetView>
  </sheetViews>
  <sheetFormatPr defaultColWidth="9" defaultRowHeight="12" outlineLevelCol="4"/>
  <cols>
    <col min="1" max="5" width="20.3166666666667" style="568" customWidth="1"/>
    <col min="6" max="6" width="9" style="568" customWidth="1"/>
    <col min="7" max="16384" width="9" style="568"/>
  </cols>
  <sheetData>
    <row r="1" ht="38" customHeight="1" spans="1:5">
      <c r="A1" s="569" t="s">
        <v>427</v>
      </c>
      <c r="B1" s="569"/>
      <c r="C1" s="569"/>
      <c r="D1" s="569"/>
      <c r="E1" s="569"/>
    </row>
    <row r="2" ht="38" customHeight="1" spans="1:5">
      <c r="A2" s="570" t="s">
        <v>428</v>
      </c>
      <c r="B2" s="570" t="s">
        <v>429</v>
      </c>
      <c r="C2" s="570"/>
      <c r="D2" s="570" t="s">
        <v>430</v>
      </c>
      <c r="E2" s="570"/>
    </row>
    <row r="3" s="567" customFormat="1" ht="22.8" customHeight="1" spans="1:5">
      <c r="A3" s="571" t="s">
        <v>225</v>
      </c>
      <c r="B3" s="572"/>
      <c r="C3" s="573" t="s">
        <v>226</v>
      </c>
      <c r="D3" s="574"/>
      <c r="E3" s="575" t="s">
        <v>248</v>
      </c>
    </row>
    <row r="4" s="567" customFormat="1" ht="13.25" customHeight="1" spans="1:5">
      <c r="A4" s="576" t="s">
        <v>269</v>
      </c>
      <c r="B4" s="577" t="s">
        <v>18</v>
      </c>
      <c r="C4" s="578" t="s">
        <v>309</v>
      </c>
      <c r="D4" s="579" t="s">
        <v>50</v>
      </c>
      <c r="E4" s="580" t="s">
        <v>89</v>
      </c>
    </row>
    <row r="5" s="567" customFormat="1" ht="13.25" customHeight="1" spans="1:5">
      <c r="A5" s="576"/>
      <c r="B5" s="577" t="s">
        <v>19</v>
      </c>
      <c r="C5" s="578"/>
      <c r="D5" s="579" t="s">
        <v>431</v>
      </c>
      <c r="E5" s="580" t="s">
        <v>90</v>
      </c>
    </row>
    <row r="6" s="567" customFormat="1" ht="13.25" customHeight="1" spans="1:5">
      <c r="A6" s="576"/>
      <c r="B6" s="577" t="s">
        <v>20</v>
      </c>
      <c r="C6" s="578"/>
      <c r="D6" s="579" t="s">
        <v>432</v>
      </c>
      <c r="E6" s="581" t="s">
        <v>91</v>
      </c>
    </row>
    <row r="7" s="567" customFormat="1" ht="13.25" customHeight="1" spans="1:5">
      <c r="A7" s="576" t="s">
        <v>270</v>
      </c>
      <c r="B7" s="577" t="s">
        <v>22</v>
      </c>
      <c r="C7" s="582" t="s">
        <v>325</v>
      </c>
      <c r="D7" s="583"/>
      <c r="E7" s="581" t="s">
        <v>92</v>
      </c>
    </row>
    <row r="8" s="567" customFormat="1" ht="13.25" customHeight="1" spans="1:5">
      <c r="A8" s="576"/>
      <c r="B8" s="577" t="s">
        <v>23</v>
      </c>
      <c r="C8" s="582" t="s">
        <v>311</v>
      </c>
      <c r="D8" s="584"/>
      <c r="E8" s="581" t="s">
        <v>93</v>
      </c>
    </row>
    <row r="9" s="567" customFormat="1" ht="13.25" customHeight="1" spans="1:5">
      <c r="A9" s="576"/>
      <c r="B9" s="577" t="s">
        <v>24</v>
      </c>
      <c r="C9" s="582" t="s">
        <v>52</v>
      </c>
      <c r="D9" s="584"/>
      <c r="E9" s="581" t="s">
        <v>94</v>
      </c>
    </row>
    <row r="10" s="567" customFormat="1" ht="13.25" customHeight="1" spans="1:5">
      <c r="A10" s="576"/>
      <c r="B10" s="582" t="s">
        <v>433</v>
      </c>
      <c r="C10" s="582" t="s">
        <v>53</v>
      </c>
      <c r="D10" s="584"/>
      <c r="E10" s="581" t="s">
        <v>95</v>
      </c>
    </row>
    <row r="11" s="567" customFormat="1" ht="13.25" customHeight="1" spans="1:5">
      <c r="A11" s="585" t="s">
        <v>26</v>
      </c>
      <c r="B11" s="586"/>
      <c r="C11" s="582" t="s">
        <v>54</v>
      </c>
      <c r="D11" s="584"/>
      <c r="E11" s="581" t="s">
        <v>96</v>
      </c>
    </row>
    <row r="12" s="567" customFormat="1" ht="13.25" customHeight="1" spans="1:5">
      <c r="A12" s="585" t="s">
        <v>27</v>
      </c>
      <c r="B12" s="587"/>
      <c r="C12" s="582" t="s">
        <v>55</v>
      </c>
      <c r="D12" s="584"/>
      <c r="E12" s="581" t="s">
        <v>97</v>
      </c>
    </row>
    <row r="13" s="567" customFormat="1" ht="13.25" customHeight="1" spans="1:5">
      <c r="A13" s="585" t="s">
        <v>28</v>
      </c>
      <c r="B13" s="587"/>
      <c r="C13" s="582" t="s">
        <v>56</v>
      </c>
      <c r="D13" s="588"/>
      <c r="E13" s="581" t="s">
        <v>98</v>
      </c>
    </row>
    <row r="14" s="567" customFormat="1" ht="13.25" customHeight="1" spans="1:5">
      <c r="A14" s="585" t="s">
        <v>271</v>
      </c>
      <c r="B14" s="587"/>
      <c r="C14" s="578" t="s">
        <v>58</v>
      </c>
      <c r="D14" s="579" t="s">
        <v>58</v>
      </c>
      <c r="E14" s="581" t="s">
        <v>99</v>
      </c>
    </row>
    <row r="15" s="567" customFormat="1" ht="13.25" customHeight="1" spans="1:5">
      <c r="A15" s="585" t="s">
        <v>30</v>
      </c>
      <c r="B15" s="587"/>
      <c r="C15" s="578"/>
      <c r="D15" s="579" t="s">
        <v>434</v>
      </c>
      <c r="E15" s="581" t="s">
        <v>100</v>
      </c>
    </row>
    <row r="16" s="567" customFormat="1" ht="13.25" customHeight="1" spans="1:5">
      <c r="A16" s="585" t="s">
        <v>31</v>
      </c>
      <c r="B16" s="589"/>
      <c r="C16" s="590" t="s">
        <v>435</v>
      </c>
      <c r="D16" s="579" t="s">
        <v>61</v>
      </c>
      <c r="E16" s="581" t="s">
        <v>101</v>
      </c>
    </row>
    <row r="17" s="567" customFormat="1" ht="13.25" customHeight="1" spans="1:5">
      <c r="A17" s="591" t="s">
        <v>436</v>
      </c>
      <c r="B17" s="577" t="s">
        <v>33</v>
      </c>
      <c r="C17" s="590"/>
      <c r="D17" s="579" t="s">
        <v>437</v>
      </c>
      <c r="E17" s="592" t="s">
        <v>249</v>
      </c>
    </row>
    <row r="18" s="567" customFormat="1" ht="13.25" customHeight="1" spans="1:5">
      <c r="A18" s="591"/>
      <c r="B18" s="577" t="s">
        <v>34</v>
      </c>
      <c r="C18" s="590"/>
      <c r="D18" s="579" t="s">
        <v>438</v>
      </c>
      <c r="E18" s="580" t="s">
        <v>103</v>
      </c>
    </row>
    <row r="19" s="567" customFormat="1" ht="13.25" customHeight="1" spans="1:5">
      <c r="A19" s="591"/>
      <c r="B19" s="577" t="s">
        <v>35</v>
      </c>
      <c r="C19" s="590"/>
      <c r="D19" s="579" t="s">
        <v>64</v>
      </c>
      <c r="E19" s="580" t="s">
        <v>104</v>
      </c>
    </row>
    <row r="20" s="567" customFormat="1" ht="13.25" customHeight="1" spans="1:5">
      <c r="A20" s="591"/>
      <c r="B20" s="577" t="s">
        <v>36</v>
      </c>
      <c r="C20" s="590"/>
      <c r="D20" s="579" t="s">
        <v>65</v>
      </c>
      <c r="E20" s="581" t="s">
        <v>105</v>
      </c>
    </row>
    <row r="21" s="567" customFormat="1" ht="13.25" customHeight="1" spans="1:5">
      <c r="A21" s="591"/>
      <c r="B21" s="577" t="s">
        <v>37</v>
      </c>
      <c r="C21" s="590"/>
      <c r="D21" s="579" t="s">
        <v>66</v>
      </c>
      <c r="E21" s="581" t="s">
        <v>106</v>
      </c>
    </row>
    <row r="22" s="567" customFormat="1" ht="13.25" customHeight="1" spans="1:5">
      <c r="A22" s="591"/>
      <c r="B22" s="577" t="s">
        <v>38</v>
      </c>
      <c r="C22" s="590"/>
      <c r="D22" s="579" t="s">
        <v>67</v>
      </c>
      <c r="E22" s="580" t="s">
        <v>107</v>
      </c>
    </row>
    <row r="23" s="567" customFormat="1" ht="13.25" customHeight="1" spans="1:5">
      <c r="A23" s="591"/>
      <c r="B23" s="577" t="s">
        <v>39</v>
      </c>
      <c r="C23" s="590"/>
      <c r="D23" s="579" t="s">
        <v>68</v>
      </c>
      <c r="E23" s="581" t="s">
        <v>108</v>
      </c>
    </row>
    <row r="24" s="567" customFormat="1" ht="13.25" customHeight="1" spans="1:5">
      <c r="A24" s="591"/>
      <c r="B24" s="577" t="s">
        <v>40</v>
      </c>
      <c r="C24" s="590"/>
      <c r="D24" s="579" t="s">
        <v>69</v>
      </c>
      <c r="E24" s="581" t="s">
        <v>109</v>
      </c>
    </row>
    <row r="25" s="567" customFormat="1" ht="13.25" customHeight="1" spans="1:5">
      <c r="A25" s="591"/>
      <c r="B25" s="577" t="s">
        <v>41</v>
      </c>
      <c r="C25" s="590" t="s">
        <v>281</v>
      </c>
      <c r="D25" s="579" t="s">
        <v>439</v>
      </c>
      <c r="E25" s="581" t="s">
        <v>110</v>
      </c>
    </row>
    <row r="26" s="567" customFormat="1" ht="13.25" customHeight="1" spans="1:5">
      <c r="A26" s="591"/>
      <c r="B26" s="577" t="s">
        <v>42</v>
      </c>
      <c r="C26" s="590"/>
      <c r="D26" s="579" t="s">
        <v>440</v>
      </c>
      <c r="E26" s="593"/>
    </row>
    <row r="27" s="567" customFormat="1" ht="13.25" customHeight="1" spans="1:5">
      <c r="A27" s="591"/>
      <c r="B27" s="577" t="s">
        <v>43</v>
      </c>
      <c r="C27" s="590"/>
      <c r="D27" s="579" t="s">
        <v>441</v>
      </c>
      <c r="E27" s="594"/>
    </row>
    <row r="28" s="567" customFormat="1" ht="13.25" customHeight="1" spans="1:5">
      <c r="A28" s="591"/>
      <c r="B28" s="577" t="s">
        <v>44</v>
      </c>
      <c r="C28" s="590"/>
      <c r="D28" s="579" t="s">
        <v>442</v>
      </c>
      <c r="E28" s="594"/>
    </row>
    <row r="29" s="567" customFormat="1" ht="13.25" customHeight="1" spans="1:5">
      <c r="A29" s="585" t="s">
        <v>45</v>
      </c>
      <c r="B29" s="586"/>
      <c r="C29" s="595" t="s">
        <v>75</v>
      </c>
      <c r="D29" s="583"/>
      <c r="E29" s="594"/>
    </row>
    <row r="30" s="567" customFormat="1" ht="13.25" customHeight="1" spans="1:5">
      <c r="A30" s="585" t="s">
        <v>46</v>
      </c>
      <c r="B30" s="587"/>
      <c r="C30" s="595" t="s">
        <v>76</v>
      </c>
      <c r="D30" s="584"/>
      <c r="E30" s="594"/>
    </row>
    <row r="31" s="567" customFormat="1" ht="13.25" customHeight="1" spans="1:5">
      <c r="A31" s="585" t="s">
        <v>47</v>
      </c>
      <c r="B31" s="587"/>
      <c r="C31" s="596" t="s">
        <v>77</v>
      </c>
      <c r="D31" s="588"/>
      <c r="E31" s="594"/>
    </row>
    <row r="32" s="567" customFormat="1" ht="13.25" customHeight="1" spans="1:5">
      <c r="A32" s="585" t="s">
        <v>48</v>
      </c>
      <c r="B32" s="589"/>
      <c r="C32" s="590" t="s">
        <v>327</v>
      </c>
      <c r="D32" s="579" t="s">
        <v>79</v>
      </c>
      <c r="E32" s="594"/>
    </row>
    <row r="33" s="567" customFormat="1" ht="13.25" customHeight="1" spans="1:5">
      <c r="A33" s="585"/>
      <c r="B33" s="597"/>
      <c r="C33" s="590"/>
      <c r="D33" s="579" t="s">
        <v>443</v>
      </c>
      <c r="E33" s="594"/>
    </row>
    <row r="34" s="567" customFormat="1" ht="13.25" customHeight="1" spans="1:5">
      <c r="A34" s="585"/>
      <c r="B34" s="597"/>
      <c r="C34" s="590"/>
      <c r="D34" s="579" t="s">
        <v>81</v>
      </c>
      <c r="E34" s="594"/>
    </row>
    <row r="35" s="567" customFormat="1" ht="13.25" customHeight="1" spans="1:5">
      <c r="A35" s="585"/>
      <c r="B35" s="597"/>
      <c r="C35" s="582" t="s">
        <v>82</v>
      </c>
      <c r="D35" s="598"/>
      <c r="E35" s="594"/>
    </row>
    <row r="36" s="567" customFormat="1" ht="13.25" customHeight="1" spans="1:5">
      <c r="A36" s="585"/>
      <c r="B36" s="597"/>
      <c r="C36" s="582" t="s">
        <v>83</v>
      </c>
      <c r="D36" s="599"/>
      <c r="E36" s="594"/>
    </row>
    <row r="37" s="567" customFormat="1" ht="13.25" customHeight="1" spans="1:5">
      <c r="A37" s="585"/>
      <c r="B37" s="597"/>
      <c r="C37" s="582" t="s">
        <v>84</v>
      </c>
      <c r="D37" s="599"/>
      <c r="E37" s="594"/>
    </row>
    <row r="38" s="567" customFormat="1" ht="13.25" customHeight="1" spans="1:5">
      <c r="A38" s="585"/>
      <c r="B38" s="597"/>
      <c r="C38" s="582" t="s">
        <v>85</v>
      </c>
      <c r="D38" s="599"/>
      <c r="E38" s="594"/>
    </row>
    <row r="39" s="567" customFormat="1" ht="13.25" customHeight="1" spans="1:5">
      <c r="A39" s="600"/>
      <c r="B39" s="601"/>
      <c r="C39" s="602" t="s">
        <v>314</v>
      </c>
      <c r="D39" s="603"/>
      <c r="E39" s="604"/>
    </row>
  </sheetData>
  <mergeCells count="19">
    <mergeCell ref="A1:E1"/>
    <mergeCell ref="B2:C2"/>
    <mergeCell ref="D2:E2"/>
    <mergeCell ref="A3:B3"/>
    <mergeCell ref="C3:D3"/>
    <mergeCell ref="A4:A6"/>
    <mergeCell ref="A7:A10"/>
    <mergeCell ref="A17:A28"/>
    <mergeCell ref="B11:B16"/>
    <mergeCell ref="B29:B32"/>
    <mergeCell ref="C4:C6"/>
    <mergeCell ref="C14:C15"/>
    <mergeCell ref="C16:C24"/>
    <mergeCell ref="C25:C28"/>
    <mergeCell ref="C32:C34"/>
    <mergeCell ref="D7:D13"/>
    <mergeCell ref="D29:D31"/>
    <mergeCell ref="D35:D39"/>
    <mergeCell ref="E26:E39"/>
  </mergeCells>
  <hyperlinks>
    <hyperlink ref="A2" location="资产负债表!A1" display="资产负债表"/>
    <hyperlink ref="B2" location="'1-汇总表'!A1" display="评估结果汇总表（万元）"/>
    <hyperlink ref="D2" location="'2-分类汇总'!A1" display="评估结果分类汇总表"/>
    <hyperlink ref="A3" location="'3-流动汇总'!A1" display="流动资产"/>
    <hyperlink ref="A4" location="'表3-1货币汇总表'!A1" display="货币资金"/>
    <hyperlink ref="B4" location="'3-1-1现金'!A1" display="现金"/>
    <hyperlink ref="E3" location="'5-流动负债汇总'!A1" display="流动负债"/>
    <hyperlink ref="E4" location="'5-1短期借款'!A1" display="短期借款"/>
    <hyperlink ref="B5" location="'3-1-2银行存款'!A1" display="银行存款"/>
    <hyperlink ref="E5" location="'5-2交易性金融负债'!A1" display="交易性金融负债"/>
    <hyperlink ref="B6" location="'3-1-3其他货币资金'!A1" display="其他货币资金"/>
    <hyperlink ref="E7" location="'5-4应付票据'!A1" display="应付票据"/>
    <hyperlink ref="A7" location="'3-2交易性金融资产汇总'!A1" display="交易性金融资产"/>
    <hyperlink ref="B7" location="'3-2-1交易性-股票'!A1" display="股票投资"/>
    <hyperlink ref="E8" location="'5-5应付账款'!A1" display="应付账款"/>
    <hyperlink ref="B8" location="'3-2-2交易性-债券'!A1" display="债券投资"/>
    <hyperlink ref="E9" location="'5-6预收款项'!A1" display="预收款项"/>
    <hyperlink ref="B9" location="'3-2-3交易性-基金'!A1" display="基金投资"/>
    <hyperlink ref="E11" location="'5-8应付职工薪酬'!A1" display="应付职工薪酬"/>
    <hyperlink ref="A12" location="'3-4应收票据'!A1" display="应收票据"/>
    <hyperlink ref="E12" location="'5-9应交税费'!A1" display="应交税费"/>
    <hyperlink ref="A13" location="'3-5应收账款'!A1" display="应收账款"/>
    <hyperlink ref="A15" location="'3-7预付款项'!A1" display="预付款项"/>
    <hyperlink ref="E14" location="'5-11持有待售负债'!A1" display="持有待售负债"/>
    <hyperlink ref="E13" location="'5-10其他应付款'!A1" display="其他应付款"/>
    <hyperlink ref="E15" location="'5-11一年到期非流动负债'!A1" display="一年内到期的非流动负债"/>
    <hyperlink ref="A16" location="'3-8其他应收款'!A1" display="其他应收款"/>
    <hyperlink ref="E16" location="'5-13其他流动负债'!A1" display="其他流动负债"/>
    <hyperlink ref="B17" location="'3-9-1材料采购（在途物资）'!A1" display="材料采购（在途物资）"/>
    <hyperlink ref="B18" location="'3-9-2原材料'!A1" display="原材料"/>
    <hyperlink ref="B19" location="'3-9-3在库周转材料'!A1" display="在库周转材料"/>
    <hyperlink ref="E17" location="'6-非流动负债汇总 '!A1" display="非流动负债"/>
    <hyperlink ref="E18" location="'6-1长期借款'!A1" display="长期借款"/>
    <hyperlink ref="B20" location="'3-9-4委托加工物资'!A1" display="委托加工物资"/>
    <hyperlink ref="E19" location="'6-2应付债券'!A1" display="应付债券"/>
    <hyperlink ref="B21" location="'3-9-5产成品（库存商品）'!A1" display="产成品（库存商品）"/>
    <hyperlink ref="E21" location="'4-7-2投资性房地产（公允计量）'!A1" display="长期应付款"/>
    <hyperlink ref="B22" location="'3-9-6在产品（自制半成品）'!A1" display="在产品（自制半成品）"/>
    <hyperlink ref="B23" location="'3-9-7发出商品'!A1" display="发出商品"/>
    <hyperlink ref="E22" location="'4-7-3投资性地产（成本计量）'!A1" display="预计负债"/>
    <hyperlink ref="B24" location="'3-9-8在用周转材料'!A1" display="在用周转材料"/>
    <hyperlink ref="E24" location="'6-7递延所得税负债'!A1" display="递延所得税负债"/>
    <hyperlink ref="A31" location="'3-12一年到期非流动资产'!A1" display="一年到期非流动资产"/>
    <hyperlink ref="B25" location="'3-9-9开发产品'!A1" display="开发产品"/>
    <hyperlink ref="E25" location="'6-8其他非流动负债'!A1" display="其他非流动负债"/>
    <hyperlink ref="A32" location="'3-13其他流动资产'!A1" display="其他流动资产"/>
    <hyperlink ref="B26" location="'3-9-10开发成本'!A1" display="开发成本"/>
    <hyperlink ref="B27" location="'3-9-11消耗性生物资产'!A1" display="消耗性生物资产"/>
    <hyperlink ref="B28" location="'3-9-12工程施工'!A1" display="工程施工"/>
    <hyperlink ref="C10" location="'4-5长期应收'!A1" display="长期应收"/>
    <hyperlink ref="C11" location="'4-6长期股权投资'!A1" display="长期股权投资"/>
    <hyperlink ref="C14" location="'4-7投资性房地产汇总'!A1" display="投资性房地产"/>
    <hyperlink ref="C25" location="'4-9在建工程汇总'!A1" display="在建工程"/>
    <hyperlink ref="C29" location="'4-12生产性生物资产'!A1" display="生产性生物资产"/>
    <hyperlink ref="C30" location="'4-13油气资产'!A1" display="油气资产"/>
    <hyperlink ref="C32" location="'4-13无形资产汇总'!A1" display="无形资产"/>
    <hyperlink ref="D33" location="'4-15-2无形-矿业权'!A1" display="矿业权"/>
    <hyperlink ref="D34" location="'4-15-3无形-其他'!A1" display="其他无形资产"/>
    <hyperlink ref="C35" location="'4-16开发支出'!A1" display="开发支出"/>
    <hyperlink ref="C36" location="'4-17商誉'!A1" display="商誉"/>
    <hyperlink ref="C37" location="'4-18长期待摊费用'!A1" display="长期待摊费用"/>
    <hyperlink ref="C38" location="'4-19递延所得税资产'!A1" display="递延所得税资产"/>
    <hyperlink ref="C39" location="'4-20其他非流动资产'!A1" display="其他非流动资产"/>
    <hyperlink ref="B10" location="'3-2-4交易性-其他'!A1" display="其他投资"/>
    <hyperlink ref="A11" location="'3-3衍生金融资产'!A1" display="衍生金融资产"/>
    <hyperlink ref="A17" location="'3-9存货汇总'!A1" display="存货汇总"/>
    <hyperlink ref="A29" location="'3-10合同资产'!A1" display="合同资产"/>
    <hyperlink ref="A30" location="'3-11持有待售资产'!A1" display="持有待售资产"/>
    <hyperlink ref="C12" location="'4-7其他权益工具投资'!A1" display="其他权益工具投资"/>
    <hyperlink ref="C13" location="'4-8其他非流动金融资产'!A1" display="其他非流动金融资产"/>
    <hyperlink ref="C31" location="'4-14使用权资产'!A1" display="使用权资产"/>
    <hyperlink ref="C3" location="'4-非流动资产汇总'!A1" display="非流动资产"/>
    <hyperlink ref="E6" location="'5-3衍生金融负债'!A1" display="衍生金融负债"/>
    <hyperlink ref="E10" location="'5-7合同负债'!A1" display="合同负债"/>
    <hyperlink ref="E20" location="'4-7-1投资性房地产（成本计量）'!A1" display="租赁负债"/>
    <hyperlink ref="E23" location="'4-7-4投资性地产（公允计量）'!A1" display="递延收益"/>
    <hyperlink ref="A14" location="'3-6应收款项融资'!Print_Area" display="应收款项融资"/>
    <hyperlink ref="C4" location="'4-1可供出售金融资产汇总'!A1" display="可供出售金融资产"/>
    <hyperlink ref="C7" location="'4-2持有至到期投资'!A1" display="持有至到期投资"/>
    <hyperlink ref="C8" location="'4-3债权投资'!A1" display="债权投资"/>
    <hyperlink ref="C9" location="'4-4其他债权投资'!A1" display="其他债权投资"/>
    <hyperlink ref="C16:C24" location="'4-10固定资产汇总'!A1" display="固定资产"/>
    <hyperlink ref="D14" location="'4-9-1投资性房地产'!A1" display="投资性房地产"/>
    <hyperlink ref="D15" location="'4-9-2投资性土地'!A1" display="投资性土地"/>
    <hyperlink ref="D16" location="'4-10-1房屋建筑物'!A1" display="房屋建筑物"/>
    <hyperlink ref="D17" location="'4-10-2构筑物'!A1" display="构筑物"/>
    <hyperlink ref="D18" location="'4-10-3管道沟槽'!A1" display="管道沟槽"/>
    <hyperlink ref="D19" location="'4-10-4井巷工程'!A1" display="井巷工程"/>
    <hyperlink ref="D20" location="'4-10-5机器设备'!A1" display="机器设备"/>
    <hyperlink ref="D21" location="'4-10-6车辆'!A1" display="车辆"/>
    <hyperlink ref="D22" location="'4-10-7电子设备'!A1" display="电子设备"/>
    <hyperlink ref="D23" location="'4-10-8土地'!A1" display="土地"/>
    <hyperlink ref="D24" location="'4-10-9船舶'!A1" display="船舶"/>
    <hyperlink ref="C25:C27" location="'4-11在建工程汇总'!A1" display="在建工程"/>
    <hyperlink ref="D26" location="索引目录!A1" display="在建-设备"/>
    <hyperlink ref="D27" location="索引目录!A1" display="在建-待摊投资"/>
    <hyperlink ref="D28" location="索引目录!A1" display="在建-工程物资"/>
    <hyperlink ref="C32:C34" location="'4-15无形资产汇总'!A1" display="无形资产"/>
    <hyperlink ref="D32" location="'4-15-1无形-土地'!A1" display="土地使用权"/>
    <hyperlink ref="D25" location="索引目录!A1" display="在建-土建"/>
    <hyperlink ref="D4" location="'4-1-1可供出售_股票投资'!A1" display="可供出售_股票投资"/>
    <hyperlink ref="D5" location="'4-1-2可供出售_债券投资'!A1" display="可供出售_债券投资"/>
    <hyperlink ref="D6" location="'4-1-3可供出售_其他投资'!A1" display="可供出售_其他投资"/>
  </hyperlinks>
  <pageMargins left="0.748031496062992" right="0.748031496062992" top="0.78740157480315" bottom="0.196850393700787" header="0" footer="0"/>
  <pageSetup paperSize="9" scale="8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45"/>
  <sheetViews>
    <sheetView showGridLines="0" zoomScale="85" zoomScaleNormal="85" topLeftCell="A14" workbookViewId="0">
      <selection activeCell="A15" sqref="A15"/>
    </sheetView>
  </sheetViews>
  <sheetFormatPr defaultColWidth="7" defaultRowHeight="18" customHeight="1"/>
  <cols>
    <col min="1" max="1" width="18.1916666666667" style="544" customWidth="1"/>
    <col min="2" max="2" width="13.5" style="545" customWidth="1"/>
    <col min="3" max="5" width="15.1916666666667" style="545" customWidth="1"/>
    <col min="6" max="6" width="15.1916666666667" style="546" customWidth="1"/>
    <col min="7" max="7" width="18" style="544" customWidth="1"/>
    <col min="8" max="11" width="15.1916666666667" style="544" customWidth="1"/>
    <col min="12" max="12" width="15.1916666666667" style="546" customWidth="1"/>
    <col min="13" max="14" width="7" style="544" customWidth="1"/>
    <col min="15" max="16384" width="7" style="544"/>
  </cols>
  <sheetData>
    <row r="1" s="539" customFormat="1" customHeight="1" spans="1:12">
      <c r="A1" s="547" t="s">
        <v>444</v>
      </c>
      <c r="B1" s="541"/>
      <c r="C1" s="541"/>
      <c r="D1" s="541"/>
      <c r="E1" s="541"/>
      <c r="F1" s="541"/>
      <c r="G1" s="541"/>
      <c r="H1" s="541"/>
      <c r="I1" s="541"/>
      <c r="J1" s="541"/>
      <c r="K1" s="541"/>
      <c r="L1" s="541"/>
    </row>
    <row r="2" s="540" customFormat="1" ht="22.5" spans="1:1">
      <c r="A2" s="548" t="s">
        <v>428</v>
      </c>
    </row>
    <row r="3" s="541" customFormat="1" customHeight="1" spans="1:1">
      <c r="A3" s="549" t="str">
        <f>"评估基准日："&amp;TEXT(基本信息输入表!M7,"yyyy年mm月dd日")</f>
        <v>评估基准日：2024年06月30日</v>
      </c>
    </row>
    <row r="4" customHeight="1" spans="1:12">
      <c r="A4" s="550" t="str">
        <f>基本信息输入表!K6&amp;"："&amp;基本信息输入表!M6</f>
        <v>产权持有单位：贵州林东煤业发展有限责任公司</v>
      </c>
      <c r="B4" s="160"/>
      <c r="C4" s="160"/>
      <c r="D4" s="160"/>
      <c r="E4" s="160"/>
      <c r="G4" s="539"/>
      <c r="L4" s="546" t="s">
        <v>445</v>
      </c>
    </row>
    <row r="5" s="542" customFormat="1" ht="15.75" customHeight="1" spans="1:12">
      <c r="A5" s="551" t="s">
        <v>260</v>
      </c>
      <c r="B5" s="551" t="s">
        <v>446</v>
      </c>
      <c r="C5" s="551" t="str">
        <f>YEAR(基本信息输入表!M7)-3&amp;"年"</f>
        <v>2021年</v>
      </c>
      <c r="D5" s="551" t="str">
        <f>YEAR(基本信息输入表!M7)-2&amp;"年"</f>
        <v>2022年</v>
      </c>
      <c r="E5" s="551" t="str">
        <f>YEAR(基本信息输入表!M7)-1&amp;"年"</f>
        <v>2023年</v>
      </c>
      <c r="F5" s="551" t="s">
        <v>447</v>
      </c>
      <c r="G5" s="552" t="s">
        <v>448</v>
      </c>
      <c r="H5" s="551" t="s">
        <v>446</v>
      </c>
      <c r="I5" s="551" t="str">
        <f>YEAR(基本信息输入表!M7)-3&amp;"年"</f>
        <v>2021年</v>
      </c>
      <c r="J5" s="551" t="str">
        <f>YEAR(基本信息输入表!M7)-2&amp;"年"</f>
        <v>2022年</v>
      </c>
      <c r="K5" s="551" t="str">
        <f>YEAR(基本信息输入表!M7)-1&amp;"年"</f>
        <v>2023年</v>
      </c>
      <c r="L5" s="551" t="s">
        <v>447</v>
      </c>
    </row>
    <row r="6" ht="15.75" customHeight="1" spans="1:12">
      <c r="A6" s="553" t="s">
        <v>449</v>
      </c>
      <c r="B6" s="554"/>
      <c r="C6" s="170"/>
      <c r="D6" s="170"/>
      <c r="E6" s="170"/>
      <c r="F6" s="170"/>
      <c r="G6" s="553" t="s">
        <v>450</v>
      </c>
      <c r="H6" s="555"/>
      <c r="I6" s="170"/>
      <c r="J6" s="170"/>
      <c r="K6" s="170"/>
      <c r="L6" s="170"/>
    </row>
    <row r="7" ht="15.75" customHeight="1" spans="1:12">
      <c r="A7" s="556" t="s">
        <v>269</v>
      </c>
      <c r="B7" s="554"/>
      <c r="C7" s="170"/>
      <c r="D7" s="170"/>
      <c r="E7" s="170"/>
      <c r="F7" s="170"/>
      <c r="G7" s="556" t="s">
        <v>89</v>
      </c>
      <c r="H7" s="555"/>
      <c r="I7" s="170"/>
      <c r="J7" s="170"/>
      <c r="K7" s="170"/>
      <c r="L7" s="170"/>
    </row>
    <row r="8" ht="15.75" customHeight="1" spans="1:12">
      <c r="A8" s="556" t="s">
        <v>270</v>
      </c>
      <c r="B8" s="554"/>
      <c r="C8" s="170"/>
      <c r="D8" s="170"/>
      <c r="E8" s="170"/>
      <c r="F8" s="170"/>
      <c r="G8" s="556" t="s">
        <v>90</v>
      </c>
      <c r="H8" s="555"/>
      <c r="I8" s="170"/>
      <c r="J8" s="170"/>
      <c r="K8" s="170"/>
      <c r="L8" s="170"/>
    </row>
    <row r="9" ht="15.75" customHeight="1" spans="1:12">
      <c r="A9" s="556" t="s">
        <v>26</v>
      </c>
      <c r="B9" s="554"/>
      <c r="C9" s="170"/>
      <c r="D9" s="170"/>
      <c r="E9" s="170"/>
      <c r="F9" s="170"/>
      <c r="G9" s="556" t="s">
        <v>91</v>
      </c>
      <c r="H9" s="555"/>
      <c r="I9" s="170"/>
      <c r="J9" s="170"/>
      <c r="K9" s="170"/>
      <c r="L9" s="170"/>
    </row>
    <row r="10" ht="15.75" customHeight="1" spans="1:12">
      <c r="A10" s="556" t="s">
        <v>27</v>
      </c>
      <c r="B10" s="554"/>
      <c r="C10" s="170"/>
      <c r="D10" s="170"/>
      <c r="E10" s="170"/>
      <c r="F10" s="170"/>
      <c r="G10" s="556" t="s">
        <v>92</v>
      </c>
      <c r="H10" s="557"/>
      <c r="I10" s="170"/>
      <c r="J10" s="170"/>
      <c r="K10" s="170"/>
      <c r="L10" s="170"/>
    </row>
    <row r="11" ht="15.75" customHeight="1" spans="1:12">
      <c r="A11" s="556" t="s">
        <v>28</v>
      </c>
      <c r="B11" s="554"/>
      <c r="C11" s="170"/>
      <c r="D11" s="170"/>
      <c r="E11" s="170"/>
      <c r="F11" s="170"/>
      <c r="G11" s="556" t="s">
        <v>93</v>
      </c>
      <c r="H11" s="555"/>
      <c r="I11" s="170"/>
      <c r="J11" s="170"/>
      <c r="K11" s="170"/>
      <c r="L11" s="170"/>
    </row>
    <row r="12" ht="15.75" customHeight="1" spans="1:12">
      <c r="A12" s="556" t="s">
        <v>271</v>
      </c>
      <c r="B12" s="554"/>
      <c r="C12" s="170"/>
      <c r="D12" s="170"/>
      <c r="E12" s="170"/>
      <c r="F12" s="170"/>
      <c r="G12" s="556" t="s">
        <v>94</v>
      </c>
      <c r="H12" s="557"/>
      <c r="I12" s="170"/>
      <c r="J12" s="170"/>
      <c r="K12" s="170"/>
      <c r="L12" s="170"/>
    </row>
    <row r="13" ht="15.75" customHeight="1" spans="1:12">
      <c r="A13" s="556" t="s">
        <v>30</v>
      </c>
      <c r="B13" s="554"/>
      <c r="C13" s="170"/>
      <c r="D13" s="170"/>
      <c r="E13" s="170"/>
      <c r="F13" s="170"/>
      <c r="G13" s="556" t="s">
        <v>95</v>
      </c>
      <c r="H13" s="557"/>
      <c r="I13" s="170"/>
      <c r="J13" s="170"/>
      <c r="K13" s="170"/>
      <c r="L13" s="170"/>
    </row>
    <row r="14" ht="15.75" customHeight="1" spans="1:12">
      <c r="A14" s="556" t="s">
        <v>31</v>
      </c>
      <c r="B14" s="554"/>
      <c r="C14" s="170"/>
      <c r="D14" s="170"/>
      <c r="E14" s="170"/>
      <c r="F14" s="170"/>
      <c r="G14" s="556" t="s">
        <v>96</v>
      </c>
      <c r="H14" s="555"/>
      <c r="I14" s="170"/>
      <c r="J14" s="170"/>
      <c r="K14" s="170"/>
      <c r="L14" s="170"/>
    </row>
    <row r="15" ht="15.75" customHeight="1" spans="1:12">
      <c r="A15" s="556" t="s">
        <v>272</v>
      </c>
      <c r="B15" s="554"/>
      <c r="D15" s="170"/>
      <c r="E15" s="170"/>
      <c r="F15" s="170"/>
      <c r="G15" s="556" t="s">
        <v>97</v>
      </c>
      <c r="H15" s="555"/>
      <c r="I15" s="170"/>
      <c r="J15" s="170"/>
      <c r="K15" s="170"/>
      <c r="L15" s="170"/>
    </row>
    <row r="16" ht="15.75" customHeight="1" spans="1:12">
      <c r="A16" s="556" t="s">
        <v>45</v>
      </c>
      <c r="B16" s="554"/>
      <c r="C16" s="170"/>
      <c r="D16" s="170"/>
      <c r="E16" s="170"/>
      <c r="F16" s="170"/>
      <c r="G16" s="556" t="s">
        <v>98</v>
      </c>
      <c r="H16" s="557"/>
      <c r="I16" s="170"/>
      <c r="J16" s="170"/>
      <c r="K16" s="170"/>
      <c r="L16" s="170"/>
    </row>
    <row r="17" ht="15.75" customHeight="1" spans="1:12">
      <c r="A17" s="556" t="s">
        <v>46</v>
      </c>
      <c r="B17" s="554"/>
      <c r="C17" s="170"/>
      <c r="D17" s="170"/>
      <c r="E17" s="170"/>
      <c r="F17" s="170"/>
      <c r="G17" s="556" t="s">
        <v>99</v>
      </c>
      <c r="H17" s="557"/>
      <c r="I17" s="170"/>
      <c r="J17" s="170"/>
      <c r="K17" s="170"/>
      <c r="L17" s="170"/>
    </row>
    <row r="18" ht="15.75" customHeight="1" spans="1:12">
      <c r="A18" s="556" t="s">
        <v>273</v>
      </c>
      <c r="B18" s="554"/>
      <c r="C18" s="170"/>
      <c r="D18" s="170"/>
      <c r="E18" s="170"/>
      <c r="F18" s="170"/>
      <c r="G18" s="556" t="s">
        <v>100</v>
      </c>
      <c r="H18" s="557"/>
      <c r="I18" s="170"/>
      <c r="J18" s="170"/>
      <c r="K18" s="170"/>
      <c r="L18" s="170"/>
    </row>
    <row r="19" ht="15.75" customHeight="1" spans="1:12">
      <c r="A19" s="556" t="s">
        <v>48</v>
      </c>
      <c r="B19" s="554"/>
      <c r="C19" s="170"/>
      <c r="D19" s="170"/>
      <c r="E19" s="170"/>
      <c r="F19" s="170"/>
      <c r="G19" s="556" t="s">
        <v>101</v>
      </c>
      <c r="H19" s="555"/>
      <c r="I19" s="170"/>
      <c r="J19" s="170"/>
      <c r="K19" s="170"/>
      <c r="L19" s="170"/>
    </row>
    <row r="20" ht="15.75" customHeight="1" spans="1:12">
      <c r="A20" s="558" t="s">
        <v>274</v>
      </c>
      <c r="B20" s="554"/>
      <c r="C20" s="170">
        <f>SUM(C7:C19)</f>
        <v>0</v>
      </c>
      <c r="D20" s="170">
        <f>SUM(D7:D19)</f>
        <v>0</v>
      </c>
      <c r="E20" s="170">
        <f>SUM(E7:E19)</f>
        <v>0</v>
      </c>
      <c r="F20" s="170">
        <f>SUM(F7:F19)</f>
        <v>0</v>
      </c>
      <c r="G20" s="558" t="s">
        <v>451</v>
      </c>
      <c r="H20" s="555"/>
      <c r="I20" s="170">
        <f>SUM(I7:I19)</f>
        <v>0</v>
      </c>
      <c r="J20" s="170">
        <f>SUM(J7:J19)</f>
        <v>0</v>
      </c>
      <c r="K20" s="170">
        <f>SUM(K7:K19)</f>
        <v>0</v>
      </c>
      <c r="L20" s="170">
        <f>SUM(L7:L19)</f>
        <v>0</v>
      </c>
    </row>
    <row r="21" ht="15.75" customHeight="1" spans="1:12">
      <c r="A21" s="553" t="s">
        <v>452</v>
      </c>
      <c r="B21" s="554"/>
      <c r="C21" s="170"/>
      <c r="D21" s="170"/>
      <c r="E21" s="170"/>
      <c r="F21" s="170"/>
      <c r="G21" s="553" t="s">
        <v>453</v>
      </c>
      <c r="H21" s="559"/>
      <c r="I21" s="170"/>
      <c r="J21" s="170"/>
      <c r="K21" s="170"/>
      <c r="L21" s="170"/>
    </row>
    <row r="22" ht="15.75" customHeight="1" spans="1:12">
      <c r="A22" s="560" t="s">
        <v>309</v>
      </c>
      <c r="B22" s="554"/>
      <c r="C22" s="170"/>
      <c r="D22" s="170"/>
      <c r="E22" s="170"/>
      <c r="F22" s="170"/>
      <c r="G22" s="556" t="s">
        <v>103</v>
      </c>
      <c r="H22" s="557"/>
      <c r="I22" s="170"/>
      <c r="J22" s="170"/>
      <c r="K22" s="170"/>
      <c r="L22" s="170"/>
    </row>
    <row r="23" ht="15.75" customHeight="1" spans="1:12">
      <c r="A23" s="560" t="s">
        <v>325</v>
      </c>
      <c r="B23" s="554"/>
      <c r="C23" s="170"/>
      <c r="D23" s="170"/>
      <c r="E23" s="170"/>
      <c r="F23" s="170"/>
      <c r="G23" s="556" t="s">
        <v>104</v>
      </c>
      <c r="H23" s="555"/>
      <c r="I23" s="170"/>
      <c r="J23" s="170"/>
      <c r="K23" s="170"/>
      <c r="L23" s="170"/>
    </row>
    <row r="24" ht="15.75" customHeight="1" spans="1:12">
      <c r="A24" s="556" t="s">
        <v>311</v>
      </c>
      <c r="B24" s="554"/>
      <c r="C24" s="170"/>
      <c r="D24" s="170"/>
      <c r="E24" s="170"/>
      <c r="F24" s="170"/>
      <c r="G24" s="556" t="s">
        <v>105</v>
      </c>
      <c r="H24" s="555"/>
      <c r="I24" s="170"/>
      <c r="J24" s="170"/>
      <c r="K24" s="170"/>
      <c r="L24" s="170"/>
    </row>
    <row r="25" ht="15.75" customHeight="1" spans="1:12">
      <c r="A25" s="556" t="s">
        <v>52</v>
      </c>
      <c r="B25" s="554"/>
      <c r="C25" s="170"/>
      <c r="D25" s="170"/>
      <c r="E25" s="170"/>
      <c r="F25" s="170"/>
      <c r="G25" s="556" t="s">
        <v>106</v>
      </c>
      <c r="H25" s="555"/>
      <c r="I25" s="170"/>
      <c r="J25" s="170"/>
      <c r="K25" s="170"/>
      <c r="L25" s="170"/>
    </row>
    <row r="26" ht="15.75" customHeight="1" spans="1:12">
      <c r="A26" s="556" t="s">
        <v>312</v>
      </c>
      <c r="B26" s="554"/>
      <c r="C26" s="170"/>
      <c r="D26" s="170"/>
      <c r="E26" s="170"/>
      <c r="F26" s="170"/>
      <c r="G26" s="556" t="s">
        <v>107</v>
      </c>
      <c r="H26" s="555"/>
      <c r="I26" s="170"/>
      <c r="J26" s="170"/>
      <c r="K26" s="170"/>
      <c r="L26" s="170"/>
    </row>
    <row r="27" ht="15.75" customHeight="1" spans="1:12">
      <c r="A27" s="556" t="s">
        <v>54</v>
      </c>
      <c r="B27" s="554"/>
      <c r="C27" s="170"/>
      <c r="D27" s="170"/>
      <c r="E27" s="170"/>
      <c r="F27" s="170"/>
      <c r="G27" s="556" t="s">
        <v>108</v>
      </c>
      <c r="H27" s="555"/>
      <c r="I27" s="170"/>
      <c r="J27" s="170"/>
      <c r="K27" s="170"/>
      <c r="L27" s="170"/>
    </row>
    <row r="28" ht="15.75" customHeight="1" spans="1:12">
      <c r="A28" s="556" t="s">
        <v>55</v>
      </c>
      <c r="B28" s="554"/>
      <c r="C28" s="170"/>
      <c r="D28" s="170"/>
      <c r="E28" s="170"/>
      <c r="F28" s="170"/>
      <c r="G28" s="556" t="s">
        <v>109</v>
      </c>
      <c r="H28" s="555"/>
      <c r="I28" s="170"/>
      <c r="J28" s="170"/>
      <c r="K28" s="170"/>
      <c r="L28" s="170"/>
    </row>
    <row r="29" ht="15.75" customHeight="1" spans="1:12">
      <c r="A29" s="556" t="s">
        <v>56</v>
      </c>
      <c r="B29" s="554"/>
      <c r="C29" s="170"/>
      <c r="D29" s="170"/>
      <c r="E29" s="170"/>
      <c r="F29" s="170"/>
      <c r="G29" s="556" t="s">
        <v>110</v>
      </c>
      <c r="H29" s="555"/>
      <c r="I29" s="170"/>
      <c r="J29" s="170"/>
      <c r="K29" s="170"/>
      <c r="L29" s="170"/>
    </row>
    <row r="30" ht="15.75" customHeight="1" spans="1:12">
      <c r="A30" s="556" t="s">
        <v>58</v>
      </c>
      <c r="B30" s="554"/>
      <c r="C30" s="170"/>
      <c r="D30" s="170"/>
      <c r="E30" s="170"/>
      <c r="F30" s="170"/>
      <c r="G30" s="558" t="s">
        <v>454</v>
      </c>
      <c r="H30" s="555"/>
      <c r="I30" s="170">
        <f>SUM(I22:I29)</f>
        <v>0</v>
      </c>
      <c r="J30" s="170">
        <f>SUM(J22:J29)</f>
        <v>0</v>
      </c>
      <c r="K30" s="170">
        <f>SUM(K22:K29)</f>
        <v>0</v>
      </c>
      <c r="L30" s="170">
        <f>SUM(L22:L29)</f>
        <v>0</v>
      </c>
    </row>
    <row r="31" ht="15.75" customHeight="1" spans="1:12">
      <c r="A31" s="556" t="s">
        <v>326</v>
      </c>
      <c r="B31" s="554"/>
      <c r="C31" s="170"/>
      <c r="D31" s="170"/>
      <c r="E31" s="170"/>
      <c r="F31" s="170"/>
      <c r="G31" s="558" t="s">
        <v>321</v>
      </c>
      <c r="H31" s="555"/>
      <c r="I31" s="170">
        <f>I20+I30</f>
        <v>0</v>
      </c>
      <c r="J31" s="170">
        <f>J20+J30</f>
        <v>0</v>
      </c>
      <c r="K31" s="170">
        <f>K20+K30</f>
        <v>0</v>
      </c>
      <c r="L31" s="170">
        <f>L20+L30</f>
        <v>0</v>
      </c>
    </row>
    <row r="32" ht="15.75" customHeight="1" spans="1:12">
      <c r="A32" s="556" t="s">
        <v>281</v>
      </c>
      <c r="B32" s="554"/>
      <c r="C32" s="170"/>
      <c r="D32" s="170"/>
      <c r="E32" s="170"/>
      <c r="F32" s="170"/>
      <c r="G32" s="561" t="s">
        <v>455</v>
      </c>
      <c r="H32" s="555"/>
      <c r="I32" s="170"/>
      <c r="J32" s="170"/>
      <c r="K32" s="170"/>
      <c r="L32" s="170"/>
    </row>
    <row r="33" ht="15.75" customHeight="1" spans="1:12">
      <c r="A33" s="556" t="s">
        <v>75</v>
      </c>
      <c r="B33" s="554"/>
      <c r="C33" s="170"/>
      <c r="D33" s="170"/>
      <c r="E33" s="170"/>
      <c r="F33" s="170"/>
      <c r="G33" s="562" t="s">
        <v>456</v>
      </c>
      <c r="H33" s="557"/>
      <c r="I33" s="170"/>
      <c r="J33" s="170"/>
      <c r="K33" s="170"/>
      <c r="L33" s="170"/>
    </row>
    <row r="34" ht="15.75" customHeight="1" spans="1:12">
      <c r="A34" s="556" t="s">
        <v>76</v>
      </c>
      <c r="B34" s="554"/>
      <c r="C34" s="170"/>
      <c r="D34" s="170"/>
      <c r="E34" s="170"/>
      <c r="F34" s="170"/>
      <c r="G34" s="563" t="s">
        <v>457</v>
      </c>
      <c r="H34" s="559"/>
      <c r="I34" s="170"/>
      <c r="J34" s="170"/>
      <c r="K34" s="170"/>
      <c r="L34" s="170"/>
    </row>
    <row r="35" ht="15.75" customHeight="1" spans="1:12">
      <c r="A35" s="556" t="s">
        <v>77</v>
      </c>
      <c r="B35" s="554"/>
      <c r="C35" s="170"/>
      <c r="D35" s="170"/>
      <c r="E35" s="170"/>
      <c r="F35" s="170"/>
      <c r="G35" s="563" t="s">
        <v>458</v>
      </c>
      <c r="H35" s="555"/>
      <c r="I35" s="170"/>
      <c r="J35" s="170"/>
      <c r="K35" s="170"/>
      <c r="L35" s="170"/>
    </row>
    <row r="36" ht="15.75" customHeight="1" spans="1:12">
      <c r="A36" s="556" t="s">
        <v>327</v>
      </c>
      <c r="B36" s="554"/>
      <c r="C36" s="170"/>
      <c r="D36" s="170"/>
      <c r="E36" s="170"/>
      <c r="F36" s="170"/>
      <c r="G36" s="563" t="s">
        <v>459</v>
      </c>
      <c r="H36" s="555"/>
      <c r="I36" s="170"/>
      <c r="J36" s="170"/>
      <c r="K36" s="170"/>
      <c r="L36" s="170"/>
    </row>
    <row r="37" ht="15.75" customHeight="1" spans="1:12">
      <c r="A37" s="556" t="s">
        <v>82</v>
      </c>
      <c r="B37" s="554"/>
      <c r="C37" s="170"/>
      <c r="D37" s="170"/>
      <c r="E37" s="170"/>
      <c r="F37" s="170"/>
      <c r="G37" s="562" t="s">
        <v>460</v>
      </c>
      <c r="H37" s="555"/>
      <c r="I37" s="170"/>
      <c r="J37" s="170"/>
      <c r="K37" s="170"/>
      <c r="L37" s="170"/>
    </row>
    <row r="38" ht="15.75" customHeight="1" spans="1:12">
      <c r="A38" s="556" t="s">
        <v>83</v>
      </c>
      <c r="B38" s="554"/>
      <c r="C38" s="170"/>
      <c r="D38" s="170"/>
      <c r="E38" s="170"/>
      <c r="F38" s="170"/>
      <c r="G38" s="562" t="s">
        <v>461</v>
      </c>
      <c r="H38" s="555"/>
      <c r="I38" s="170"/>
      <c r="J38" s="170"/>
      <c r="K38" s="170"/>
      <c r="L38" s="170"/>
    </row>
    <row r="39" ht="15.75" customHeight="1" spans="1:12">
      <c r="A39" s="556" t="s">
        <v>84</v>
      </c>
      <c r="B39" s="554"/>
      <c r="C39" s="170"/>
      <c r="D39" s="170"/>
      <c r="E39" s="170"/>
      <c r="F39" s="170"/>
      <c r="G39" s="563" t="s">
        <v>462</v>
      </c>
      <c r="H39" s="555"/>
      <c r="I39" s="170"/>
      <c r="J39" s="170"/>
      <c r="K39" s="170"/>
      <c r="L39" s="170"/>
    </row>
    <row r="40" ht="15.75" customHeight="1" spans="1:12">
      <c r="A40" s="556" t="s">
        <v>85</v>
      </c>
      <c r="B40" s="554"/>
      <c r="C40" s="170"/>
      <c r="D40" s="170"/>
      <c r="E40" s="170"/>
      <c r="F40" s="170"/>
      <c r="G40" s="562" t="s">
        <v>463</v>
      </c>
      <c r="H40" s="555"/>
      <c r="I40" s="170"/>
      <c r="J40" s="170"/>
      <c r="K40" s="170"/>
      <c r="L40" s="170"/>
    </row>
    <row r="41" ht="15.75" customHeight="1" spans="1:12">
      <c r="A41" s="556" t="s">
        <v>314</v>
      </c>
      <c r="B41" s="554"/>
      <c r="C41" s="170"/>
      <c r="D41" s="170"/>
      <c r="E41" s="170"/>
      <c r="F41" s="170"/>
      <c r="G41" s="562" t="s">
        <v>464</v>
      </c>
      <c r="H41" s="555"/>
      <c r="I41" s="170"/>
      <c r="J41" s="170"/>
      <c r="K41" s="170"/>
      <c r="L41" s="170"/>
    </row>
    <row r="42" ht="15.75" customHeight="1" spans="1:12">
      <c r="A42" s="558" t="s">
        <v>465</v>
      </c>
      <c r="B42" s="554"/>
      <c r="C42" s="170">
        <f>SUM(C22:C41)</f>
        <v>0</v>
      </c>
      <c r="D42" s="170">
        <f>SUM(D22:D41)</f>
        <v>0</v>
      </c>
      <c r="E42" s="170">
        <f>SUM(E22:E41)</f>
        <v>0</v>
      </c>
      <c r="F42" s="170">
        <f>SUM(F22:F41)</f>
        <v>0</v>
      </c>
      <c r="G42" s="562" t="s">
        <v>466</v>
      </c>
      <c r="H42" s="555"/>
      <c r="I42" s="170"/>
      <c r="J42" s="170"/>
      <c r="K42" s="170"/>
      <c r="L42" s="170"/>
    </row>
    <row r="43" ht="28.25" customHeight="1" spans="1:12">
      <c r="A43" s="564"/>
      <c r="B43" s="564"/>
      <c r="C43" s="170"/>
      <c r="D43" s="170"/>
      <c r="E43" s="170"/>
      <c r="F43" s="170"/>
      <c r="G43" s="565" t="s">
        <v>467</v>
      </c>
      <c r="H43" s="555"/>
      <c r="I43" s="170">
        <f>SUM(I33:I42)-I35-I36-I38</f>
        <v>0</v>
      </c>
      <c r="J43" s="170">
        <f>SUM(J33:J42)-J35-J36-J38</f>
        <v>0</v>
      </c>
      <c r="K43" s="170">
        <f>SUM(K33:K42)-K35-K36-K38</f>
        <v>0</v>
      </c>
      <c r="L43" s="170">
        <f>SUM(L33:L42)-L35-L36-L38</f>
        <v>0</v>
      </c>
    </row>
    <row r="44" ht="24" spans="1:12">
      <c r="A44" s="558" t="s">
        <v>247</v>
      </c>
      <c r="B44" s="554"/>
      <c r="C44" s="170">
        <f>C20+C42</f>
        <v>0</v>
      </c>
      <c r="D44" s="170">
        <f>D20+D42</f>
        <v>0</v>
      </c>
      <c r="E44" s="170">
        <f>E20+E42</f>
        <v>0</v>
      </c>
      <c r="F44" s="170">
        <f>F20+F42</f>
        <v>0</v>
      </c>
      <c r="G44" s="565" t="s">
        <v>468</v>
      </c>
      <c r="H44" s="555"/>
      <c r="I44" s="170">
        <f>I31+I43</f>
        <v>0</v>
      </c>
      <c r="J44" s="170">
        <f>J31+J43</f>
        <v>0</v>
      </c>
      <c r="K44" s="170">
        <f>K31+K43</f>
        <v>0</v>
      </c>
      <c r="L44" s="170">
        <f>L31+L43</f>
        <v>0</v>
      </c>
    </row>
    <row r="45" s="543" customFormat="1" ht="15.75" customHeight="1" spans="1:12">
      <c r="A45" s="566"/>
      <c r="B45" s="566"/>
      <c r="C45" s="566"/>
      <c r="D45" s="566"/>
      <c r="E45" s="566"/>
      <c r="F45" s="566"/>
      <c r="G45" s="566"/>
      <c r="H45" s="566"/>
      <c r="I45" s="566"/>
      <c r="J45" s="566"/>
      <c r="K45" s="566"/>
      <c r="L45" s="566"/>
    </row>
  </sheetData>
  <mergeCells count="3">
    <mergeCell ref="A2:L2"/>
    <mergeCell ref="A3:L3"/>
    <mergeCell ref="A4:E4"/>
  </mergeCells>
  <hyperlinks>
    <hyperlink ref="A1" location="索引目录!C4" display="返回索引页"/>
  </hyperlinks>
  <pageMargins left="0.747916666666667" right="0.747916666666667" top="0.984027777777778" bottom="0.984027777777778" header="0.511805555555556" footer="0.511805555555556"/>
  <pageSetup paperSize="9" scale="6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G44"/>
  <sheetViews>
    <sheetView showGridLines="0" topLeftCell="A10" workbookViewId="0">
      <selection activeCell="E14" sqref="E14"/>
    </sheetView>
  </sheetViews>
  <sheetFormatPr defaultColWidth="9" defaultRowHeight="15.75" customHeight="1" outlineLevelCol="6"/>
  <cols>
    <col min="1" max="1" width="10.6916666666667" style="3" customWidth="1"/>
    <col min="2" max="2" width="26.5" style="3" customWidth="1"/>
    <col min="3" max="5" width="25.8166666666667" style="3" customWidth="1"/>
    <col min="6" max="6" width="9.69166666666667" style="3" customWidth="1"/>
    <col min="7" max="7" width="9" style="3" customWidth="1"/>
    <col min="8" max="8" width="18.1916666666667" style="3" customWidth="1"/>
    <col min="9" max="10" width="9" style="3" customWidth="1"/>
    <col min="11" max="16384" width="9" style="3"/>
  </cols>
  <sheetData>
    <row r="1" customHeight="1" spans="1:1">
      <c r="A1" s="6" t="s">
        <v>0</v>
      </c>
    </row>
    <row r="2" ht="26" customHeight="1" spans="1:6">
      <c r="A2" s="520" t="s">
        <v>469</v>
      </c>
      <c r="B2" s="520"/>
      <c r="C2" s="520"/>
      <c r="D2" s="520"/>
      <c r="E2" s="520"/>
      <c r="F2" s="520"/>
    </row>
    <row r="3" s="519" customFormat="1" customHeight="1" spans="1:6">
      <c r="A3" s="521" t="str">
        <f>"评估基准日："&amp;TEXT(基本信息输入表!M7,"yyyy年mm月dd日")</f>
        <v>评估基准日：2024年06月30日</v>
      </c>
      <c r="B3" s="521"/>
      <c r="C3" s="521"/>
      <c r="D3" s="521"/>
      <c r="E3" s="521"/>
      <c r="F3" s="521"/>
    </row>
    <row r="4" s="519" customFormat="1" ht="18.5" customHeight="1" spans="1:6">
      <c r="A4" s="521"/>
      <c r="B4" s="521"/>
      <c r="C4" s="521"/>
      <c r="D4" s="521"/>
      <c r="E4" s="522"/>
      <c r="F4" s="522" t="s">
        <v>470</v>
      </c>
    </row>
    <row r="5" s="519" customFormat="1" customHeight="1" spans="1:6">
      <c r="A5" s="519" t="str">
        <f>基本信息输入表!K6&amp;"："&amp;基本信息输入表!M6</f>
        <v>产权持有单位：贵州林东煤业发展有限责任公司</v>
      </c>
      <c r="E5" s="522"/>
      <c r="F5" s="522" t="s">
        <v>471</v>
      </c>
    </row>
    <row r="6" s="4" customFormat="1" customHeight="1" spans="1:6">
      <c r="A6" s="523" t="s">
        <v>472</v>
      </c>
      <c r="B6" s="286" t="s">
        <v>214</v>
      </c>
      <c r="C6" s="44" t="s">
        <v>215</v>
      </c>
      <c r="D6" s="44" t="s">
        <v>216</v>
      </c>
      <c r="E6" s="44" t="s">
        <v>289</v>
      </c>
      <c r="F6" s="44" t="s">
        <v>218</v>
      </c>
    </row>
    <row r="7" customHeight="1" spans="1:7">
      <c r="A7" s="524">
        <v>1</v>
      </c>
      <c r="B7" s="525" t="s">
        <v>225</v>
      </c>
      <c r="C7" s="46">
        <f>ROUND('2-分类汇总'!C7/10000,2)</f>
        <v>0</v>
      </c>
      <c r="D7" s="46">
        <f>ROUND('2-分类汇总'!D7/10000,2)</f>
        <v>0</v>
      </c>
      <c r="E7" s="46">
        <f t="shared" ref="E7:E33" si="0">D7-C7</f>
        <v>0</v>
      </c>
      <c r="F7" s="46" t="str">
        <f t="shared" ref="F7:F33" si="1">IF(C7=0,"",E7/ABS(C7)*100)</f>
        <v/>
      </c>
      <c r="G7" s="8"/>
    </row>
    <row r="8" customHeight="1" spans="1:7">
      <c r="A8" s="524">
        <v>2</v>
      </c>
      <c r="B8" s="525" t="s">
        <v>226</v>
      </c>
      <c r="C8" s="46">
        <f>ROUND('2-分类汇总'!C21/10000,2)</f>
        <v>0</v>
      </c>
      <c r="D8" s="46">
        <f>ROUND('2-分类汇总'!D21/10000,2)</f>
        <v>244.06</v>
      </c>
      <c r="E8" s="46">
        <f t="shared" si="0"/>
        <v>244.06</v>
      </c>
      <c r="F8" s="46" t="str">
        <f t="shared" si="1"/>
        <v/>
      </c>
      <c r="G8" s="8"/>
    </row>
    <row r="9" customHeight="1" spans="1:7">
      <c r="A9" s="524">
        <v>3</v>
      </c>
      <c r="B9" s="525" t="s">
        <v>227</v>
      </c>
      <c r="C9" s="46">
        <f>ROUND('2-分类汇总'!C22/10000,2)</f>
        <v>0</v>
      </c>
      <c r="D9" s="46">
        <f>ROUND('2-分类汇总'!D22/10000,2)</f>
        <v>0</v>
      </c>
      <c r="E9" s="46">
        <f t="shared" si="0"/>
        <v>0</v>
      </c>
      <c r="F9" s="46" t="str">
        <f t="shared" si="1"/>
        <v/>
      </c>
      <c r="G9" s="8"/>
    </row>
    <row r="10" customHeight="1" spans="1:7">
      <c r="A10" s="524">
        <v>4</v>
      </c>
      <c r="B10" s="526" t="s">
        <v>325</v>
      </c>
      <c r="C10" s="46">
        <f>ROUND('2-分类汇总'!C23/10000,2)</f>
        <v>0</v>
      </c>
      <c r="D10" s="46">
        <f>ROUND('2-分类汇总'!D23/10000,2)</f>
        <v>0</v>
      </c>
      <c r="E10" s="46">
        <f t="shared" si="0"/>
        <v>0</v>
      </c>
      <c r="F10" s="46" t="str">
        <f t="shared" si="1"/>
        <v/>
      </c>
      <c r="G10" s="8"/>
    </row>
    <row r="11" customHeight="1" spans="1:7">
      <c r="A11" s="524">
        <v>5</v>
      </c>
      <c r="B11" s="526" t="s">
        <v>311</v>
      </c>
      <c r="C11" s="46">
        <f>ROUND('2-分类汇总'!C24/10000,2)</f>
        <v>0</v>
      </c>
      <c r="D11" s="46">
        <f>ROUND('2-分类汇总'!D24/10000,2)</f>
        <v>0</v>
      </c>
      <c r="E11" s="46">
        <f t="shared" si="0"/>
        <v>0</v>
      </c>
      <c r="F11" s="46" t="str">
        <f t="shared" si="1"/>
        <v/>
      </c>
      <c r="G11" s="8"/>
    </row>
    <row r="12" customHeight="1" spans="1:7">
      <c r="A12" s="524">
        <v>6</v>
      </c>
      <c r="B12" s="526" t="s">
        <v>52</v>
      </c>
      <c r="C12" s="46">
        <f>ROUND('2-分类汇总'!C25/10000,2)</f>
        <v>0</v>
      </c>
      <c r="D12" s="46">
        <f>ROUND('2-分类汇总'!D25/10000,2)</f>
        <v>0</v>
      </c>
      <c r="E12" s="46">
        <f t="shared" si="0"/>
        <v>0</v>
      </c>
      <c r="F12" s="46" t="str">
        <f t="shared" si="1"/>
        <v/>
      </c>
      <c r="G12" s="8"/>
    </row>
    <row r="13" customHeight="1" spans="1:7">
      <c r="A13" s="524">
        <v>7</v>
      </c>
      <c r="B13" s="526" t="s">
        <v>312</v>
      </c>
      <c r="C13" s="46">
        <f>ROUND('2-分类汇总'!C26/10000,2)</f>
        <v>0</v>
      </c>
      <c r="D13" s="46">
        <f>ROUND('2-分类汇总'!D26/10000,2)</f>
        <v>0</v>
      </c>
      <c r="E13" s="46">
        <f t="shared" si="0"/>
        <v>0</v>
      </c>
      <c r="F13" s="46" t="str">
        <f t="shared" si="1"/>
        <v/>
      </c>
      <c r="G13" s="8"/>
    </row>
    <row r="14" customHeight="1" spans="1:7">
      <c r="A14" s="524">
        <v>8</v>
      </c>
      <c r="B14" s="526" t="s">
        <v>54</v>
      </c>
      <c r="C14" s="46">
        <f>ROUND('2-分类汇总'!C27/10000,2)</f>
        <v>0</v>
      </c>
      <c r="D14" s="46">
        <f>ROUND('2-分类汇总'!D27/10000,2)</f>
        <v>0</v>
      </c>
      <c r="E14" s="46">
        <f t="shared" si="0"/>
        <v>0</v>
      </c>
      <c r="F14" s="46" t="str">
        <f t="shared" si="1"/>
        <v/>
      </c>
      <c r="G14" s="8"/>
    </row>
    <row r="15" customHeight="1" spans="1:7">
      <c r="A15" s="524">
        <v>9</v>
      </c>
      <c r="B15" s="526" t="s">
        <v>55</v>
      </c>
      <c r="C15" s="46">
        <f>ROUND('2-分类汇总'!C28/10000,2)</f>
        <v>0</v>
      </c>
      <c r="D15" s="46">
        <f>ROUND('2-分类汇总'!D28/10000,2)</f>
        <v>0</v>
      </c>
      <c r="E15" s="46">
        <f t="shared" si="0"/>
        <v>0</v>
      </c>
      <c r="F15" s="46" t="str">
        <f t="shared" si="1"/>
        <v/>
      </c>
      <c r="G15" s="8"/>
    </row>
    <row r="16" customHeight="1" spans="1:7">
      <c r="A16" s="524">
        <v>10</v>
      </c>
      <c r="B16" s="526" t="s">
        <v>56</v>
      </c>
      <c r="C16" s="46">
        <f>ROUND('2-分类汇总'!C29/10000,2)</f>
        <v>0</v>
      </c>
      <c r="D16" s="46">
        <f>ROUND('2-分类汇总'!D29/10000,2)</f>
        <v>0</v>
      </c>
      <c r="E16" s="46">
        <f t="shared" si="0"/>
        <v>0</v>
      </c>
      <c r="F16" s="46" t="str">
        <f t="shared" si="1"/>
        <v/>
      </c>
      <c r="G16" s="8"/>
    </row>
    <row r="17" customHeight="1" spans="1:7">
      <c r="A17" s="524">
        <v>11</v>
      </c>
      <c r="B17" s="526" t="s">
        <v>58</v>
      </c>
      <c r="C17" s="46">
        <f>ROUND('2-分类汇总'!C30/10000,2)</f>
        <v>0</v>
      </c>
      <c r="D17" s="46">
        <f>ROUND('2-分类汇总'!D30/10000,2)</f>
        <v>0</v>
      </c>
      <c r="E17" s="46">
        <f t="shared" si="0"/>
        <v>0</v>
      </c>
      <c r="F17" s="46" t="str">
        <f t="shared" si="1"/>
        <v/>
      </c>
      <c r="G17" s="8"/>
    </row>
    <row r="18" customHeight="1" spans="1:7">
      <c r="A18" s="524">
        <v>12</v>
      </c>
      <c r="B18" s="526" t="s">
        <v>435</v>
      </c>
      <c r="C18" s="46">
        <f>ROUND('2-分类汇总'!C31/10000,2)</f>
        <v>0</v>
      </c>
      <c r="D18" s="46">
        <f>ROUND('2-分类汇总'!D31/10000,2)</f>
        <v>244.06</v>
      </c>
      <c r="E18" s="46">
        <f t="shared" si="0"/>
        <v>244.06</v>
      </c>
      <c r="F18" s="46" t="str">
        <f t="shared" si="1"/>
        <v/>
      </c>
      <c r="G18" s="8"/>
    </row>
    <row r="19" customHeight="1" spans="1:7">
      <c r="A19" s="524">
        <v>13</v>
      </c>
      <c r="B19" s="526" t="s">
        <v>281</v>
      </c>
      <c r="C19" s="46">
        <f>ROUND('2-分类汇总'!C32/10000,2)</f>
        <v>0</v>
      </c>
      <c r="D19" s="46">
        <f>ROUND('2-分类汇总'!D32/10000,2)</f>
        <v>0</v>
      </c>
      <c r="E19" s="46">
        <f t="shared" ref="E19" si="2">D19-C19</f>
        <v>0</v>
      </c>
      <c r="F19" s="46" t="str">
        <f t="shared" si="1"/>
        <v/>
      </c>
      <c r="G19" s="8"/>
    </row>
    <row r="20" customHeight="1" spans="1:7">
      <c r="A20" s="524">
        <v>14</v>
      </c>
      <c r="B20" s="526" t="s">
        <v>75</v>
      </c>
      <c r="C20" s="46">
        <f>ROUND('2-分类汇总'!C33/10000,2)</f>
        <v>0</v>
      </c>
      <c r="D20" s="46">
        <f>ROUND('2-分类汇总'!D33/10000,2)</f>
        <v>0</v>
      </c>
      <c r="E20" s="46">
        <f t="shared" si="0"/>
        <v>0</v>
      </c>
      <c r="F20" s="46" t="str">
        <f t="shared" si="1"/>
        <v/>
      </c>
      <c r="G20" s="8"/>
    </row>
    <row r="21" customHeight="1" spans="1:7">
      <c r="A21" s="524">
        <v>15</v>
      </c>
      <c r="B21" s="526" t="s">
        <v>76</v>
      </c>
      <c r="C21" s="46">
        <f>ROUND('2-分类汇总'!C34/10000,2)</f>
        <v>0</v>
      </c>
      <c r="D21" s="46">
        <f>ROUND('2-分类汇总'!D34/10000,2)</f>
        <v>0</v>
      </c>
      <c r="E21" s="46">
        <f t="shared" ref="E21:E27" si="3">D21-C21</f>
        <v>0</v>
      </c>
      <c r="F21" s="46" t="str">
        <f t="shared" si="1"/>
        <v/>
      </c>
      <c r="G21" s="8"/>
    </row>
    <row r="22" customHeight="1" spans="1:7">
      <c r="A22" s="524">
        <v>16</v>
      </c>
      <c r="B22" s="526" t="s">
        <v>77</v>
      </c>
      <c r="C22" s="46">
        <f>ROUND('2-分类汇总'!C35/10000,2)</f>
        <v>0</v>
      </c>
      <c r="D22" s="46">
        <f>ROUND('2-分类汇总'!D35/10000,2)</f>
        <v>0</v>
      </c>
      <c r="E22" s="46">
        <f t="shared" si="3"/>
        <v>0</v>
      </c>
      <c r="F22" s="46" t="str">
        <f t="shared" si="1"/>
        <v/>
      </c>
      <c r="G22" s="8"/>
    </row>
    <row r="23" customHeight="1" spans="1:7">
      <c r="A23" s="524">
        <v>17</v>
      </c>
      <c r="B23" s="526" t="s">
        <v>327</v>
      </c>
      <c r="C23" s="46">
        <f>ROUND('2-分类汇总'!C36/10000,2)</f>
        <v>0</v>
      </c>
      <c r="D23" s="46">
        <f>ROUND('2-分类汇总'!D36/10000,2)</f>
        <v>0</v>
      </c>
      <c r="E23" s="46">
        <f t="shared" si="3"/>
        <v>0</v>
      </c>
      <c r="F23" s="46" t="str">
        <f t="shared" si="1"/>
        <v/>
      </c>
      <c r="G23" s="8"/>
    </row>
    <row r="24" customHeight="1" spans="1:7">
      <c r="A24" s="524">
        <v>18</v>
      </c>
      <c r="B24" s="527" t="s">
        <v>82</v>
      </c>
      <c r="C24" s="46">
        <f>ROUND('2-分类汇总'!C37/10000,2)</f>
        <v>0</v>
      </c>
      <c r="D24" s="46">
        <f>ROUND('2-分类汇总'!D37/10000,2)</f>
        <v>0</v>
      </c>
      <c r="E24" s="46">
        <f t="shared" si="3"/>
        <v>0</v>
      </c>
      <c r="F24" s="46" t="str">
        <f t="shared" si="1"/>
        <v/>
      </c>
      <c r="G24" s="8"/>
    </row>
    <row r="25" customHeight="1" spans="1:7">
      <c r="A25" s="524">
        <v>19</v>
      </c>
      <c r="B25" s="527" t="s">
        <v>83</v>
      </c>
      <c r="C25" s="46">
        <f>ROUND('2-分类汇总'!C38/10000,2)</f>
        <v>0</v>
      </c>
      <c r="D25" s="46">
        <f>ROUND('2-分类汇总'!D38/10000,2)</f>
        <v>0</v>
      </c>
      <c r="E25" s="46">
        <f t="shared" si="3"/>
        <v>0</v>
      </c>
      <c r="F25" s="46" t="str">
        <f t="shared" si="1"/>
        <v/>
      </c>
      <c r="G25" s="8"/>
    </row>
    <row r="26" customHeight="1" spans="1:7">
      <c r="A26" s="524">
        <v>20</v>
      </c>
      <c r="B26" s="527" t="s">
        <v>84</v>
      </c>
      <c r="C26" s="46">
        <f>ROUND('2-分类汇总'!C39/10000,2)</f>
        <v>0</v>
      </c>
      <c r="D26" s="46">
        <f>ROUND('2-分类汇总'!D39/10000,2)</f>
        <v>0</v>
      </c>
      <c r="E26" s="46">
        <f t="shared" si="3"/>
        <v>0</v>
      </c>
      <c r="F26" s="46" t="str">
        <f t="shared" si="1"/>
        <v/>
      </c>
      <c r="G26" s="8"/>
    </row>
    <row r="27" customHeight="1" spans="1:7">
      <c r="A27" s="524">
        <v>21</v>
      </c>
      <c r="B27" s="527" t="s">
        <v>85</v>
      </c>
      <c r="C27" s="46">
        <f>ROUND('2-分类汇总'!C40/10000,2)</f>
        <v>0</v>
      </c>
      <c r="D27" s="46">
        <f>ROUND('2-分类汇总'!D40/10000,2)</f>
        <v>0</v>
      </c>
      <c r="E27" s="46">
        <f t="shared" si="3"/>
        <v>0</v>
      </c>
      <c r="F27" s="46" t="str">
        <f t="shared" si="1"/>
        <v/>
      </c>
      <c r="G27" s="8"/>
    </row>
    <row r="28" customHeight="1" spans="1:7">
      <c r="A28" s="524">
        <v>22</v>
      </c>
      <c r="B28" s="527" t="s">
        <v>314</v>
      </c>
      <c r="C28" s="46">
        <f>ROUND('2-分类汇总'!C41/10000,2)</f>
        <v>0</v>
      </c>
      <c r="D28" s="46">
        <f>ROUND('2-分类汇总'!D41/10000,2)</f>
        <v>0</v>
      </c>
      <c r="E28" s="46">
        <f t="shared" si="0"/>
        <v>0</v>
      </c>
      <c r="F28" s="46" t="str">
        <f t="shared" si="1"/>
        <v/>
      </c>
      <c r="G28" s="8"/>
    </row>
    <row r="29" s="503" customFormat="1" customHeight="1" spans="1:7">
      <c r="A29" s="524">
        <v>23</v>
      </c>
      <c r="B29" s="528" t="s">
        <v>247</v>
      </c>
      <c r="C29" s="46">
        <f>C7+C8</f>
        <v>0</v>
      </c>
      <c r="D29" s="46">
        <f>D7+D8</f>
        <v>244.06</v>
      </c>
      <c r="E29" s="46">
        <f t="shared" si="0"/>
        <v>244.06</v>
      </c>
      <c r="F29" s="46" t="str">
        <f t="shared" si="1"/>
        <v/>
      </c>
      <c r="G29" s="8"/>
    </row>
    <row r="30" s="503" customFormat="1" customHeight="1" spans="1:7">
      <c r="A30" s="524">
        <v>24</v>
      </c>
      <c r="B30" s="525" t="s">
        <v>248</v>
      </c>
      <c r="C30" s="46">
        <f>ROUND('2-分类汇总'!C43/10000,2)</f>
        <v>0</v>
      </c>
      <c r="D30" s="46">
        <f>ROUND('2-分类汇总'!D43/10000,2)</f>
        <v>0</v>
      </c>
      <c r="E30" s="46">
        <f t="shared" si="0"/>
        <v>0</v>
      </c>
      <c r="F30" s="46" t="str">
        <f t="shared" si="1"/>
        <v/>
      </c>
      <c r="G30" s="8"/>
    </row>
    <row r="31" s="503" customFormat="1" customHeight="1" spans="1:7">
      <c r="A31" s="524">
        <v>25</v>
      </c>
      <c r="B31" s="525" t="s">
        <v>249</v>
      </c>
      <c r="C31" s="46">
        <f>ROUND('2-分类汇总'!C57/10000,2)</f>
        <v>0</v>
      </c>
      <c r="D31" s="46">
        <f>ROUND('2-分类汇总'!D57/10000,2)</f>
        <v>0</v>
      </c>
      <c r="E31" s="46">
        <f t="shared" si="0"/>
        <v>0</v>
      </c>
      <c r="F31" s="46" t="str">
        <f t="shared" si="1"/>
        <v/>
      </c>
      <c r="G31" s="8"/>
    </row>
    <row r="32" s="503" customFormat="1" customHeight="1" spans="1:7">
      <c r="A32" s="524">
        <v>26</v>
      </c>
      <c r="B32" s="528" t="s">
        <v>250</v>
      </c>
      <c r="C32" s="46">
        <f>SUM(C30:C31)</f>
        <v>0</v>
      </c>
      <c r="D32" s="46">
        <f>SUM(D30:D31)</f>
        <v>0</v>
      </c>
      <c r="E32" s="46">
        <f t="shared" si="0"/>
        <v>0</v>
      </c>
      <c r="F32" s="46" t="str">
        <f t="shared" si="1"/>
        <v/>
      </c>
      <c r="G32" s="8"/>
    </row>
    <row r="33" s="503" customFormat="1" customHeight="1" spans="1:7">
      <c r="A33" s="524">
        <v>27</v>
      </c>
      <c r="B33" s="528" t="s">
        <v>251</v>
      </c>
      <c r="C33" s="46">
        <f>C29-C32</f>
        <v>0</v>
      </c>
      <c r="D33" s="46">
        <f>D29-D32</f>
        <v>244.06</v>
      </c>
      <c r="E33" s="46">
        <f t="shared" si="0"/>
        <v>244.06</v>
      </c>
      <c r="F33" s="46" t="str">
        <f t="shared" si="1"/>
        <v/>
      </c>
      <c r="G33" s="8"/>
    </row>
    <row r="34" s="503" customFormat="1" ht="9.5" customHeight="1" spans="1:7">
      <c r="A34" s="529"/>
      <c r="B34" s="516"/>
      <c r="C34" s="8"/>
      <c r="D34" s="8"/>
      <c r="E34" s="8"/>
      <c r="F34" s="8"/>
      <c r="G34" s="8"/>
    </row>
    <row r="35" s="503" customFormat="1" customHeight="1" spans="1:7">
      <c r="A35" s="515" t="str">
        <f>CONCATENATE("评估机构：",申报表封面!$B$7)</f>
        <v>评估机构：四川蓉域资产评估有限公司</v>
      </c>
      <c r="B35" s="516"/>
      <c r="C35" s="8"/>
      <c r="D35" s="8"/>
      <c r="E35" s="8"/>
      <c r="F35" s="8"/>
      <c r="G35" s="8"/>
    </row>
    <row r="36" s="503" customFormat="1" customHeight="1" spans="1:7">
      <c r="A36" s="515" t="str">
        <f>CONCATENATE("法定代表人：",申报表封面!$B$8)</f>
        <v>法定代表人：赵澎</v>
      </c>
      <c r="B36" s="8"/>
      <c r="C36" s="8"/>
      <c r="D36" s="8"/>
      <c r="E36" s="8"/>
      <c r="F36" s="8"/>
      <c r="G36" s="517" t="s">
        <v>473</v>
      </c>
    </row>
    <row r="37" customHeight="1" spans="7:7">
      <c r="G37" s="503" t="s">
        <v>474</v>
      </c>
    </row>
    <row r="39" customHeight="1" spans="2:2">
      <c r="B39" s="530" t="s">
        <v>475</v>
      </c>
    </row>
    <row r="40" ht="30.5" customHeight="1" spans="2:5">
      <c r="B40" s="531" t="s">
        <v>476</v>
      </c>
      <c r="C40" s="532">
        <f>'2-分类汇总'!C67/10000-'1-汇总表'!C33</f>
        <v>0</v>
      </c>
      <c r="D40" s="532">
        <f>'2-分类汇总'!D67/10000-'1-汇总表'!D33</f>
        <v>0.00309999999998922</v>
      </c>
      <c r="E40" s="533">
        <f>'2-分类汇总'!E67/10000-'1-汇总表'!E33</f>
        <v>0.00309999999998922</v>
      </c>
    </row>
    <row r="41" ht="30.5" customHeight="1" spans="2:5">
      <c r="B41" s="534" t="s">
        <v>477</v>
      </c>
      <c r="C41" s="45">
        <f>C8-SUM(C9:C28)</f>
        <v>0</v>
      </c>
      <c r="D41" s="45">
        <f t="shared" ref="D41:E41" si="4">D8-SUM(D9:D28)</f>
        <v>0</v>
      </c>
      <c r="E41" s="535">
        <f t="shared" si="4"/>
        <v>0</v>
      </c>
    </row>
    <row r="42" ht="30.5" customHeight="1" spans="2:5">
      <c r="B42" s="534" t="s">
        <v>478</v>
      </c>
      <c r="C42" s="45">
        <f>C32-C31-C30</f>
        <v>0</v>
      </c>
      <c r="D42" s="45">
        <f t="shared" ref="D42:E42" si="5">D32-D31-D30</f>
        <v>0</v>
      </c>
      <c r="E42" s="535">
        <f t="shared" si="5"/>
        <v>0</v>
      </c>
    </row>
    <row r="43" ht="30.5" customHeight="1" spans="2:5">
      <c r="B43" s="534" t="s">
        <v>479</v>
      </c>
      <c r="C43" s="45">
        <f>C29-C32-C33</f>
        <v>0</v>
      </c>
      <c r="D43" s="45">
        <f>D29-D32-D33</f>
        <v>0</v>
      </c>
      <c r="E43" s="535">
        <f>E29-E32-E33</f>
        <v>0</v>
      </c>
    </row>
    <row r="44" ht="30.5" customHeight="1" spans="2:5">
      <c r="B44" s="536" t="s">
        <v>480</v>
      </c>
      <c r="C44" s="537">
        <f>C29-C8-C7</f>
        <v>0</v>
      </c>
      <c r="D44" s="537">
        <f>D29-D8-D7</f>
        <v>0</v>
      </c>
      <c r="E44" s="538">
        <f>E29-E8-E7</f>
        <v>0</v>
      </c>
    </row>
  </sheetData>
  <mergeCells count="2">
    <mergeCell ref="A2:F2"/>
    <mergeCell ref="A3:F3"/>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H74"/>
  <sheetViews>
    <sheetView showGridLines="0" zoomScale="85" zoomScaleNormal="85" zoomScaleSheetLayoutView="79" topLeftCell="A31" workbookViewId="0">
      <selection activeCell="E35" sqref="E35"/>
    </sheetView>
  </sheetViews>
  <sheetFormatPr defaultColWidth="9" defaultRowHeight="15.75" customHeight="1" outlineLevelCol="7"/>
  <cols>
    <col min="1" max="1" width="8.69166666666667" style="3" customWidth="1"/>
    <col min="2" max="2" width="35" style="3" customWidth="1"/>
    <col min="3" max="5" width="27.8166666666667" style="3" customWidth="1"/>
    <col min="6" max="6" width="16.1916666666667" style="3" customWidth="1"/>
    <col min="7" max="7" width="22.1916666666667" style="3" customWidth="1"/>
    <col min="8" max="8" width="19.1916666666667" style="504" customWidth="1"/>
    <col min="9" max="16384" width="9" style="3"/>
  </cols>
  <sheetData>
    <row r="1" ht="10.25" customHeight="1" spans="1:1">
      <c r="A1" s="6" t="s">
        <v>0</v>
      </c>
    </row>
    <row r="2" s="1" customFormat="1" ht="22.5" spans="1:8">
      <c r="A2" s="7" t="s">
        <v>481</v>
      </c>
      <c r="H2" s="505"/>
    </row>
    <row r="3" spans="1:1">
      <c r="A3" s="4" t="str">
        <f>"评估基准日："&amp;TEXT(基本信息输入表!M7,"yyyy年mm月dd日")</f>
        <v>评估基准日：2024年06月30日</v>
      </c>
    </row>
    <row r="4" spans="1:6">
      <c r="A4" s="4"/>
      <c r="B4" s="4"/>
      <c r="C4" s="4"/>
      <c r="D4" s="4"/>
      <c r="E4" s="4"/>
      <c r="F4" s="8" t="s">
        <v>482</v>
      </c>
    </row>
    <row r="5" ht="12" customHeight="1" spans="1:6">
      <c r="A5" s="3" t="str">
        <f>基本信息输入表!K6&amp;"："&amp;基本信息输入表!M6</f>
        <v>产权持有单位：贵州林东煤业发展有限责任公司</v>
      </c>
      <c r="F5" s="8" t="s">
        <v>445</v>
      </c>
    </row>
    <row r="6" s="4" customFormat="1" ht="16.05" customHeight="1" spans="1:8">
      <c r="A6" s="44" t="s">
        <v>472</v>
      </c>
      <c r="B6" s="500" t="s">
        <v>268</v>
      </c>
      <c r="C6" s="38" t="s">
        <v>215</v>
      </c>
      <c r="D6" s="44" t="s">
        <v>216</v>
      </c>
      <c r="E6" s="44" t="s">
        <v>289</v>
      </c>
      <c r="F6" s="44" t="s">
        <v>218</v>
      </c>
      <c r="G6" s="506" t="s">
        <v>483</v>
      </c>
      <c r="H6" s="506" t="s">
        <v>484</v>
      </c>
    </row>
    <row r="7" s="502" customFormat="1" ht="16.05" customHeight="1" spans="1:8">
      <c r="A7" s="153">
        <v>1</v>
      </c>
      <c r="B7" s="507" t="s">
        <v>323</v>
      </c>
      <c r="C7" s="508">
        <f>'3-流动汇总'!C23</f>
        <v>0</v>
      </c>
      <c r="D7" s="508">
        <f>'3-流动汇总'!D23</f>
        <v>0</v>
      </c>
      <c r="E7" s="46">
        <f t="shared" ref="E7:E24" si="0">D7-C7</f>
        <v>0</v>
      </c>
      <c r="F7" s="31" t="str">
        <f t="shared" ref="F7:F24" si="1">IF(C7=0,"",E7/ABS(C7)*100)</f>
        <v/>
      </c>
      <c r="G7" s="509" t="str">
        <f>IF(ABS(C7-资产负债表!F20)&lt;0.001,"True","Wrong")</f>
        <v>True</v>
      </c>
      <c r="H7" s="504">
        <f>C7-资产负债表!F20</f>
        <v>0</v>
      </c>
    </row>
    <row r="8" ht="16.05" customHeight="1" spans="1:8">
      <c r="A8" s="153">
        <v>2</v>
      </c>
      <c r="B8" s="335" t="s">
        <v>269</v>
      </c>
      <c r="C8" s="62">
        <f>'3-流动汇总'!C7</f>
        <v>0</v>
      </c>
      <c r="D8" s="62">
        <f>'3-流动汇总'!D7</f>
        <v>0</v>
      </c>
      <c r="E8" s="46">
        <f t="shared" si="0"/>
        <v>0</v>
      </c>
      <c r="F8" s="31" t="str">
        <f t="shared" si="1"/>
        <v/>
      </c>
      <c r="G8" s="509" t="str">
        <f>IF(ABS(C8-资产负债表!F7)&lt;0.001,"True","Wrong")</f>
        <v>True</v>
      </c>
      <c r="H8" s="504">
        <f>C8-资产负债表!F7</f>
        <v>0</v>
      </c>
    </row>
    <row r="9" ht="16.05" customHeight="1" spans="1:8">
      <c r="A9" s="153">
        <v>3</v>
      </c>
      <c r="B9" s="335" t="s">
        <v>270</v>
      </c>
      <c r="C9" s="62">
        <f>'3-流动汇总'!C8</f>
        <v>0</v>
      </c>
      <c r="D9" s="62">
        <f>'3-流动汇总'!D8</f>
        <v>0</v>
      </c>
      <c r="E9" s="46">
        <f t="shared" si="0"/>
        <v>0</v>
      </c>
      <c r="F9" s="31" t="str">
        <f t="shared" si="1"/>
        <v/>
      </c>
      <c r="G9" s="509" t="str">
        <f>IF(ABS(C9-资产负债表!F8)&lt;0.001,"True","Wrong")</f>
        <v>True</v>
      </c>
      <c r="H9" s="504">
        <f>C9-资产负债表!F8</f>
        <v>0</v>
      </c>
    </row>
    <row r="10" ht="16.05" customHeight="1" spans="1:8">
      <c r="A10" s="153">
        <v>4</v>
      </c>
      <c r="B10" s="335" t="s">
        <v>26</v>
      </c>
      <c r="C10" s="62">
        <f>'3-流动汇总'!C9</f>
        <v>0</v>
      </c>
      <c r="D10" s="62">
        <f>'3-流动汇总'!D9</f>
        <v>0</v>
      </c>
      <c r="E10" s="46">
        <f t="shared" si="0"/>
        <v>0</v>
      </c>
      <c r="F10" s="31" t="str">
        <f t="shared" si="1"/>
        <v/>
      </c>
      <c r="G10" s="509" t="str">
        <f>IF(ABS(C10-资产负债表!F9)&lt;0.001,"True","Wrong")</f>
        <v>True</v>
      </c>
      <c r="H10" s="504">
        <f>C10-资产负债表!F9</f>
        <v>0</v>
      </c>
    </row>
    <row r="11" ht="16.05" customHeight="1" spans="1:8">
      <c r="A11" s="153">
        <v>5</v>
      </c>
      <c r="B11" s="335" t="s">
        <v>27</v>
      </c>
      <c r="C11" s="62">
        <f>'3-流动汇总'!C10</f>
        <v>0</v>
      </c>
      <c r="D11" s="62">
        <f>'3-流动汇总'!D10</f>
        <v>0</v>
      </c>
      <c r="E11" s="46">
        <f t="shared" si="0"/>
        <v>0</v>
      </c>
      <c r="F11" s="31" t="str">
        <f t="shared" si="1"/>
        <v/>
      </c>
      <c r="G11" s="509" t="str">
        <f>IF(ABS(C11-资产负债表!F10)&lt;0.001,"True","Wrong")</f>
        <v>True</v>
      </c>
      <c r="H11" s="504">
        <f>C11-资产负债表!F10</f>
        <v>0</v>
      </c>
    </row>
    <row r="12" ht="16.05" customHeight="1" spans="1:8">
      <c r="A12" s="153">
        <v>6</v>
      </c>
      <c r="B12" s="335" t="s">
        <v>28</v>
      </c>
      <c r="C12" s="62">
        <f>'3-流动汇总'!C11</f>
        <v>0</v>
      </c>
      <c r="D12" s="62">
        <f>'3-流动汇总'!D11</f>
        <v>0</v>
      </c>
      <c r="E12" s="46">
        <f t="shared" si="0"/>
        <v>0</v>
      </c>
      <c r="F12" s="31" t="str">
        <f t="shared" si="1"/>
        <v/>
      </c>
      <c r="G12" s="509" t="str">
        <f>IF(ABS(C12-资产负债表!F11)&lt;0.001,"True","Wrong")</f>
        <v>True</v>
      </c>
      <c r="H12" s="504">
        <f>C12-资产负债表!F11</f>
        <v>0</v>
      </c>
    </row>
    <row r="13" ht="16.05" customHeight="1" spans="1:8">
      <c r="A13" s="153">
        <v>7</v>
      </c>
      <c r="B13" s="335" t="s">
        <v>271</v>
      </c>
      <c r="C13" s="62">
        <f>'3-流动汇总'!C12</f>
        <v>0</v>
      </c>
      <c r="D13" s="62">
        <f>'3-流动汇总'!D12</f>
        <v>0</v>
      </c>
      <c r="E13" s="46">
        <f t="shared" si="0"/>
        <v>0</v>
      </c>
      <c r="F13" s="31" t="str">
        <f t="shared" si="1"/>
        <v/>
      </c>
      <c r="G13" s="509" t="str">
        <f>IF(ABS(C13-资产负债表!F12)&lt;0.001,"True","Wrong")</f>
        <v>True</v>
      </c>
      <c r="H13" s="504">
        <f>C13-资产负债表!F12</f>
        <v>0</v>
      </c>
    </row>
    <row r="14" ht="16.05" customHeight="1" spans="1:8">
      <c r="A14" s="153">
        <v>8</v>
      </c>
      <c r="B14" s="335" t="s">
        <v>30</v>
      </c>
      <c r="C14" s="62">
        <f>'3-流动汇总'!C13</f>
        <v>0</v>
      </c>
      <c r="D14" s="62">
        <f>'3-流动汇总'!D13</f>
        <v>0</v>
      </c>
      <c r="E14" s="46">
        <f t="shared" si="0"/>
        <v>0</v>
      </c>
      <c r="F14" s="31" t="str">
        <f t="shared" si="1"/>
        <v/>
      </c>
      <c r="G14" s="509" t="str">
        <f>IF(ABS(C14-资产负债表!F13)&lt;0.001,"True","Wrong")</f>
        <v>True</v>
      </c>
      <c r="H14" s="504">
        <f>C14-资产负债表!F13</f>
        <v>0</v>
      </c>
    </row>
    <row r="15" ht="16.05" customHeight="1" spans="1:8">
      <c r="A15" s="153">
        <v>9</v>
      </c>
      <c r="B15" s="335" t="s">
        <v>31</v>
      </c>
      <c r="C15" s="62">
        <f>'3-流动汇总'!C14</f>
        <v>0</v>
      </c>
      <c r="D15" s="62">
        <f>'3-流动汇总'!D14</f>
        <v>0</v>
      </c>
      <c r="E15" s="46">
        <f t="shared" si="0"/>
        <v>0</v>
      </c>
      <c r="F15" s="31" t="str">
        <f t="shared" si="1"/>
        <v/>
      </c>
      <c r="G15" s="509" t="str">
        <f>IF(ABS(C15-资产负债表!F14)&lt;0.001,"True","Wrong")</f>
        <v>True</v>
      </c>
      <c r="H15" s="504">
        <f>C15-资产负债表!F14</f>
        <v>0</v>
      </c>
    </row>
    <row r="16" ht="16.05" customHeight="1" spans="1:8">
      <c r="A16" s="153">
        <v>10</v>
      </c>
      <c r="B16" s="335" t="s">
        <v>272</v>
      </c>
      <c r="C16" s="62">
        <f>'3-流动汇总'!C15</f>
        <v>0</v>
      </c>
      <c r="D16" s="62">
        <f>'3-流动汇总'!D15</f>
        <v>0</v>
      </c>
      <c r="E16" s="46">
        <f t="shared" si="0"/>
        <v>0</v>
      </c>
      <c r="F16" s="31" t="str">
        <f t="shared" si="1"/>
        <v/>
      </c>
      <c r="G16" s="509" t="str">
        <f>IF(ABS(C16-资产负债表!F15)&lt;0.001,"True","Wrong")</f>
        <v>True</v>
      </c>
      <c r="H16" s="504">
        <f>C16-资产负债表!F15</f>
        <v>0</v>
      </c>
    </row>
    <row r="17" ht="16.05" customHeight="1" spans="1:8">
      <c r="A17" s="153">
        <v>11</v>
      </c>
      <c r="B17" s="335" t="s">
        <v>45</v>
      </c>
      <c r="C17" s="62">
        <f>'3-流动汇总'!C16</f>
        <v>0</v>
      </c>
      <c r="D17" s="62">
        <f>'3-流动汇总'!D16</f>
        <v>0</v>
      </c>
      <c r="E17" s="46">
        <f t="shared" si="0"/>
        <v>0</v>
      </c>
      <c r="F17" s="31" t="str">
        <f t="shared" si="1"/>
        <v/>
      </c>
      <c r="G17" s="509" t="str">
        <f>IF(ABS(C17-资产负债表!F16)&lt;0.001,"True","Wrong")</f>
        <v>True</v>
      </c>
      <c r="H17" s="504">
        <f>C17-资产负债表!F16</f>
        <v>0</v>
      </c>
    </row>
    <row r="18" ht="16.05" customHeight="1" spans="1:8">
      <c r="A18" s="153">
        <v>12</v>
      </c>
      <c r="B18" s="335" t="s">
        <v>46</v>
      </c>
      <c r="C18" s="62">
        <f>'3-流动汇总'!C17</f>
        <v>0</v>
      </c>
      <c r="D18" s="62">
        <f>'3-流动汇总'!D17</f>
        <v>0</v>
      </c>
      <c r="E18" s="46">
        <f t="shared" si="0"/>
        <v>0</v>
      </c>
      <c r="F18" s="31" t="str">
        <f t="shared" si="1"/>
        <v/>
      </c>
      <c r="G18" s="509" t="str">
        <f>IF(ABS(C18-资产负债表!F17)&lt;0.001,"True","Wrong")</f>
        <v>True</v>
      </c>
      <c r="H18" s="504">
        <f>C18-资产负债表!F17</f>
        <v>0</v>
      </c>
    </row>
    <row r="19" ht="16.05" customHeight="1" spans="1:8">
      <c r="A19" s="153">
        <v>13</v>
      </c>
      <c r="B19" s="335" t="s">
        <v>273</v>
      </c>
      <c r="C19" s="62">
        <f>'3-流动汇总'!C18</f>
        <v>0</v>
      </c>
      <c r="D19" s="62">
        <f>'3-流动汇总'!D18</f>
        <v>0</v>
      </c>
      <c r="E19" s="46">
        <f t="shared" si="0"/>
        <v>0</v>
      </c>
      <c r="F19" s="31" t="str">
        <f t="shared" si="1"/>
        <v/>
      </c>
      <c r="G19" s="509" t="str">
        <f>IF(ABS(C19-资产负债表!F18)&lt;0.001,"True","Wrong")</f>
        <v>True</v>
      </c>
      <c r="H19" s="504">
        <f>C19-资产负债表!F18</f>
        <v>0</v>
      </c>
    </row>
    <row r="20" ht="16.05" customHeight="1" spans="1:8">
      <c r="A20" s="153">
        <v>14</v>
      </c>
      <c r="B20" s="335" t="s">
        <v>48</v>
      </c>
      <c r="C20" s="62">
        <f>'3-流动汇总'!C19</f>
        <v>0</v>
      </c>
      <c r="D20" s="62">
        <f>'3-流动汇总'!D19</f>
        <v>0</v>
      </c>
      <c r="E20" s="46">
        <f t="shared" si="0"/>
        <v>0</v>
      </c>
      <c r="F20" s="31" t="str">
        <f t="shared" si="1"/>
        <v/>
      </c>
      <c r="G20" s="509" t="str">
        <f>IF(ABS(C20-资产负债表!F19)&lt;0.001,"True","Wrong")</f>
        <v>True</v>
      </c>
      <c r="H20" s="504">
        <f>C20-资产负债表!F19</f>
        <v>0</v>
      </c>
    </row>
    <row r="21" s="502" customFormat="1" ht="16.05" customHeight="1" spans="1:8">
      <c r="A21" s="153">
        <v>15</v>
      </c>
      <c r="B21" s="510" t="s">
        <v>324</v>
      </c>
      <c r="C21" s="508">
        <f>'4-非流动资产汇总'!C39</f>
        <v>0</v>
      </c>
      <c r="D21" s="508">
        <f>'4-非流动资产汇总'!D39</f>
        <v>2440631</v>
      </c>
      <c r="E21" s="46">
        <f t="shared" si="0"/>
        <v>2440631</v>
      </c>
      <c r="F21" s="31" t="str">
        <f t="shared" si="1"/>
        <v/>
      </c>
      <c r="G21" s="509" t="str">
        <f>IF(ABS(C21-资产负债表!F42)&lt;0.001,"True","Wrong")</f>
        <v>True</v>
      </c>
      <c r="H21" s="504">
        <f>C21-资产负债表!F42</f>
        <v>0</v>
      </c>
    </row>
    <row r="22" s="502" customFormat="1" ht="16.05" customHeight="1" spans="1:8">
      <c r="A22" s="153">
        <v>16</v>
      </c>
      <c r="B22" s="335" t="s">
        <v>309</v>
      </c>
      <c r="C22" s="62">
        <f>'4-非流动资产汇总'!C7</f>
        <v>0</v>
      </c>
      <c r="D22" s="62">
        <f>'4-非流动资产汇总'!D7</f>
        <v>0</v>
      </c>
      <c r="E22" s="46">
        <f t="shared" si="0"/>
        <v>0</v>
      </c>
      <c r="F22" s="31" t="str">
        <f t="shared" si="1"/>
        <v/>
      </c>
      <c r="G22" s="509" t="str">
        <f>IF(ABS(C22-资产负债表!F22)&lt;0.001,"True","Wrong")</f>
        <v>True</v>
      </c>
      <c r="H22" s="504">
        <f>C22-资产负债表!F22</f>
        <v>0</v>
      </c>
    </row>
    <row r="23" s="502" customFormat="1" ht="16.05" customHeight="1" spans="1:8">
      <c r="A23" s="153">
        <v>17</v>
      </c>
      <c r="B23" s="335" t="s">
        <v>325</v>
      </c>
      <c r="C23" s="62">
        <f>'4-非流动资产汇总'!C8</f>
        <v>0</v>
      </c>
      <c r="D23" s="62">
        <f>'4-非流动资产汇总'!D8</f>
        <v>0</v>
      </c>
      <c r="E23" s="46">
        <f t="shared" si="0"/>
        <v>0</v>
      </c>
      <c r="F23" s="31" t="str">
        <f t="shared" si="1"/>
        <v/>
      </c>
      <c r="G23" s="509" t="str">
        <f>IF(ABS(C23-资产负债表!F23)&lt;0.001,"True","Wrong")</f>
        <v>True</v>
      </c>
      <c r="H23" s="504">
        <f>C23-资产负债表!F23</f>
        <v>0</v>
      </c>
    </row>
    <row r="24" ht="16.05" customHeight="1" spans="1:8">
      <c r="A24" s="153">
        <v>18</v>
      </c>
      <c r="B24" s="335" t="s">
        <v>311</v>
      </c>
      <c r="C24" s="62">
        <f>'4-非流动资产汇总'!C9</f>
        <v>0</v>
      </c>
      <c r="D24" s="62">
        <f>'4-非流动资产汇总'!D9</f>
        <v>0</v>
      </c>
      <c r="E24" s="46">
        <f t="shared" si="0"/>
        <v>0</v>
      </c>
      <c r="F24" s="31" t="str">
        <f t="shared" si="1"/>
        <v/>
      </c>
      <c r="G24" s="509" t="str">
        <f>IF(ABS(C24-资产负债表!F24)&lt;0.001,"True","Wrong")</f>
        <v>True</v>
      </c>
      <c r="H24" s="504">
        <f>C24-资产负债表!F24</f>
        <v>0</v>
      </c>
    </row>
    <row r="25" ht="16.05" customHeight="1" spans="1:8">
      <c r="A25" s="153">
        <v>19</v>
      </c>
      <c r="B25" s="335" t="s">
        <v>52</v>
      </c>
      <c r="C25" s="62">
        <f>'4-非流动资产汇总'!C10</f>
        <v>0</v>
      </c>
      <c r="D25" s="62">
        <f>'4-非流动资产汇总'!D10</f>
        <v>0</v>
      </c>
      <c r="E25" s="46">
        <f t="shared" ref="E25:E44" si="2">D25-C25</f>
        <v>0</v>
      </c>
      <c r="F25" s="31" t="str">
        <f t="shared" ref="F25:F44" si="3">IF(C25=0,"",E25/ABS(C25)*100)</f>
        <v/>
      </c>
      <c r="G25" s="509" t="str">
        <f>IF(ABS(C25-资产负债表!F25)&lt;0.001,"True","Wrong")</f>
        <v>True</v>
      </c>
      <c r="H25" s="504">
        <f>C25-资产负债表!F25</f>
        <v>0</v>
      </c>
    </row>
    <row r="26" ht="16.05" customHeight="1" spans="1:8">
      <c r="A26" s="153">
        <v>20</v>
      </c>
      <c r="B26" s="335" t="s">
        <v>312</v>
      </c>
      <c r="C26" s="62">
        <f>'4-非流动资产汇总'!C11</f>
        <v>0</v>
      </c>
      <c r="D26" s="62">
        <f>'4-非流动资产汇总'!D11</f>
        <v>0</v>
      </c>
      <c r="E26" s="46">
        <f t="shared" si="2"/>
        <v>0</v>
      </c>
      <c r="F26" s="31" t="str">
        <f t="shared" si="3"/>
        <v/>
      </c>
      <c r="G26" s="509" t="str">
        <f>IF(ABS(C26-资产负债表!F26)&lt;0.001,"True","Wrong")</f>
        <v>True</v>
      </c>
      <c r="H26" s="504">
        <f>C26-资产负债表!F26</f>
        <v>0</v>
      </c>
    </row>
    <row r="27" ht="16.05" customHeight="1" spans="1:8">
      <c r="A27" s="153">
        <v>21</v>
      </c>
      <c r="B27" s="335" t="s">
        <v>54</v>
      </c>
      <c r="C27" s="62">
        <f>'4-非流动资产汇总'!C12</f>
        <v>0</v>
      </c>
      <c r="D27" s="62">
        <f>'4-非流动资产汇总'!D12</f>
        <v>0</v>
      </c>
      <c r="E27" s="46">
        <f t="shared" si="2"/>
        <v>0</v>
      </c>
      <c r="F27" s="31" t="str">
        <f t="shared" si="3"/>
        <v/>
      </c>
      <c r="G27" s="509" t="str">
        <f>IF(ABS(C27-资产负债表!F27)&lt;0.001,"True","Wrong")</f>
        <v>True</v>
      </c>
      <c r="H27" s="504">
        <f>C27-资产负债表!F27</f>
        <v>0</v>
      </c>
    </row>
    <row r="28" ht="16.05" customHeight="1" spans="1:8">
      <c r="A28" s="153">
        <v>22</v>
      </c>
      <c r="B28" s="335" t="s">
        <v>55</v>
      </c>
      <c r="C28" s="62">
        <f>'4-非流动资产汇总'!C13</f>
        <v>0</v>
      </c>
      <c r="D28" s="62">
        <f>'4-非流动资产汇总'!D13</f>
        <v>0</v>
      </c>
      <c r="E28" s="46">
        <f t="shared" si="2"/>
        <v>0</v>
      </c>
      <c r="F28" s="31" t="str">
        <f t="shared" si="3"/>
        <v/>
      </c>
      <c r="G28" s="509" t="str">
        <f>IF(ABS(C28-资产负债表!F28)&lt;0.001,"True","Wrong")</f>
        <v>True</v>
      </c>
      <c r="H28" s="504">
        <f>C28-资产负债表!F28</f>
        <v>0</v>
      </c>
    </row>
    <row r="29" ht="16.05" customHeight="1" spans="1:8">
      <c r="A29" s="153">
        <v>23</v>
      </c>
      <c r="B29" s="335" t="s">
        <v>56</v>
      </c>
      <c r="C29" s="62">
        <f>'4-非流动资产汇总'!C14</f>
        <v>0</v>
      </c>
      <c r="D29" s="62">
        <f>'4-非流动资产汇总'!D14</f>
        <v>0</v>
      </c>
      <c r="E29" s="46">
        <f t="shared" si="2"/>
        <v>0</v>
      </c>
      <c r="F29" s="31" t="str">
        <f t="shared" si="3"/>
        <v/>
      </c>
      <c r="G29" s="509" t="str">
        <f>IF(ABS(C29-资产负债表!F29)&lt;0.001,"True","Wrong")</f>
        <v>True</v>
      </c>
      <c r="H29" s="504">
        <f>C29-资产负债表!F29</f>
        <v>0</v>
      </c>
    </row>
    <row r="30" ht="16.05" customHeight="1" spans="1:8">
      <c r="A30" s="153">
        <v>24</v>
      </c>
      <c r="B30" s="335" t="s">
        <v>58</v>
      </c>
      <c r="C30" s="62">
        <f>'4-非流动资产汇总'!C15</f>
        <v>0</v>
      </c>
      <c r="D30" s="62">
        <f>'4-非流动资产汇总'!D15</f>
        <v>0</v>
      </c>
      <c r="E30" s="46">
        <f t="shared" si="2"/>
        <v>0</v>
      </c>
      <c r="F30" s="31" t="str">
        <f t="shared" si="3"/>
        <v/>
      </c>
      <c r="G30" s="509" t="str">
        <f>IF(ABS(C30-资产负债表!F30)&lt;0.001,"True","Wrong")</f>
        <v>True</v>
      </c>
      <c r="H30" s="504">
        <f>C30-资产负债表!F30</f>
        <v>0</v>
      </c>
    </row>
    <row r="31" ht="16.05" customHeight="1" spans="1:8">
      <c r="A31" s="153">
        <v>25</v>
      </c>
      <c r="B31" s="335" t="s">
        <v>326</v>
      </c>
      <c r="C31" s="62">
        <f>'4-非流动资产汇总'!C26</f>
        <v>0</v>
      </c>
      <c r="D31" s="62">
        <f>'4-非流动资产汇总'!D26</f>
        <v>2440631</v>
      </c>
      <c r="E31" s="46">
        <f t="shared" si="2"/>
        <v>2440631</v>
      </c>
      <c r="F31" s="31" t="str">
        <f t="shared" si="3"/>
        <v/>
      </c>
      <c r="G31" s="509" t="str">
        <f>IF(ABS(C31-资产负债表!F31)&lt;0.001,"True","Wrong")</f>
        <v>True</v>
      </c>
      <c r="H31" s="504">
        <f>C31-资产负债表!F31</f>
        <v>0</v>
      </c>
    </row>
    <row r="32" ht="16.05" customHeight="1" spans="1:8">
      <c r="A32" s="153">
        <v>26</v>
      </c>
      <c r="B32" s="335" t="s">
        <v>281</v>
      </c>
      <c r="C32" s="62">
        <f>'4-非流动资产汇总'!C27</f>
        <v>0</v>
      </c>
      <c r="D32" s="62">
        <f>'4-非流动资产汇总'!D27</f>
        <v>0</v>
      </c>
      <c r="E32" s="46">
        <f t="shared" si="2"/>
        <v>0</v>
      </c>
      <c r="F32" s="31" t="str">
        <f t="shared" si="3"/>
        <v/>
      </c>
      <c r="G32" s="509" t="str">
        <f>IF(ABS(C32-资产负债表!F32)&lt;0.001,"True","Wrong")</f>
        <v>True</v>
      </c>
      <c r="H32" s="504">
        <f>C32-资产负债表!F32</f>
        <v>0</v>
      </c>
    </row>
    <row r="33" ht="16.05" customHeight="1" spans="1:8">
      <c r="A33" s="153">
        <v>27</v>
      </c>
      <c r="B33" s="335" t="s">
        <v>75</v>
      </c>
      <c r="C33" s="62">
        <f>'4-非流动资产汇总'!C28</f>
        <v>0</v>
      </c>
      <c r="D33" s="62">
        <f>'4-非流动资产汇总'!D28</f>
        <v>0</v>
      </c>
      <c r="E33" s="46">
        <f t="shared" si="2"/>
        <v>0</v>
      </c>
      <c r="F33" s="31" t="str">
        <f t="shared" si="3"/>
        <v/>
      </c>
      <c r="G33" s="509" t="str">
        <f>IF(ABS(C33-资产负债表!F33)&lt;0.001,"True","Wrong")</f>
        <v>True</v>
      </c>
      <c r="H33" s="504">
        <f>C33-资产负债表!F33</f>
        <v>0</v>
      </c>
    </row>
    <row r="34" ht="16.05" customHeight="1" spans="1:8">
      <c r="A34" s="153">
        <v>28</v>
      </c>
      <c r="B34" s="335" t="s">
        <v>76</v>
      </c>
      <c r="C34" s="62">
        <f>'4-非流动资产汇总'!C29</f>
        <v>0</v>
      </c>
      <c r="D34" s="62">
        <f>'4-非流动资产汇总'!D29</f>
        <v>0</v>
      </c>
      <c r="E34" s="46">
        <f t="shared" si="2"/>
        <v>0</v>
      </c>
      <c r="F34" s="31" t="str">
        <f t="shared" si="3"/>
        <v/>
      </c>
      <c r="G34" s="509" t="str">
        <f>IF(ABS(C34-资产负债表!F34)&lt;0.001,"True","Wrong")</f>
        <v>True</v>
      </c>
      <c r="H34" s="504">
        <f>C34-资产负债表!F34</f>
        <v>0</v>
      </c>
    </row>
    <row r="35" ht="16.05" customHeight="1" spans="1:8">
      <c r="A35" s="153">
        <v>29</v>
      </c>
      <c r="B35" s="335" t="s">
        <v>77</v>
      </c>
      <c r="C35" s="62">
        <f>'4-非流动资产汇总'!C30</f>
        <v>0</v>
      </c>
      <c r="D35" s="62">
        <f>'4-非流动资产汇总'!D30</f>
        <v>0</v>
      </c>
      <c r="E35" s="46">
        <f t="shared" si="2"/>
        <v>0</v>
      </c>
      <c r="F35" s="31" t="str">
        <f t="shared" si="3"/>
        <v/>
      </c>
      <c r="G35" s="509" t="str">
        <f>IF(ABS(C35-资产负债表!F35)&lt;0.001,"True","Wrong")</f>
        <v>True</v>
      </c>
      <c r="H35" s="504">
        <f>C35-资产负债表!F35</f>
        <v>0</v>
      </c>
    </row>
    <row r="36" ht="16.05" customHeight="1" spans="1:8">
      <c r="A36" s="153">
        <v>30</v>
      </c>
      <c r="B36" s="335" t="s">
        <v>327</v>
      </c>
      <c r="C36" s="62">
        <f>'4-非流动资产汇总'!C31</f>
        <v>0</v>
      </c>
      <c r="D36" s="62">
        <f>'4-非流动资产汇总'!D31</f>
        <v>0</v>
      </c>
      <c r="E36" s="46">
        <f t="shared" si="2"/>
        <v>0</v>
      </c>
      <c r="F36" s="31" t="str">
        <f t="shared" si="3"/>
        <v/>
      </c>
      <c r="G36" s="509" t="str">
        <f>IF(ABS(C36-资产负债表!F36)&lt;0.001,"True","Wrong")</f>
        <v>True</v>
      </c>
      <c r="H36" s="504">
        <f>C36-资产负债表!F36</f>
        <v>0</v>
      </c>
    </row>
    <row r="37" ht="16.05" customHeight="1" spans="1:8">
      <c r="A37" s="153">
        <v>31</v>
      </c>
      <c r="B37" s="335" t="s">
        <v>82</v>
      </c>
      <c r="C37" s="62">
        <f>'4-非流动资产汇总'!C33</f>
        <v>0</v>
      </c>
      <c r="D37" s="62">
        <f>'4-非流动资产汇总'!D33</f>
        <v>0</v>
      </c>
      <c r="E37" s="46">
        <f t="shared" si="2"/>
        <v>0</v>
      </c>
      <c r="F37" s="31" t="str">
        <f t="shared" si="3"/>
        <v/>
      </c>
      <c r="G37" s="509" t="str">
        <f>IF(ABS(C37-资产负债表!F37)&lt;0.001,"True","Wrong")</f>
        <v>True</v>
      </c>
      <c r="H37" s="504">
        <f>C37-资产负债表!F37</f>
        <v>0</v>
      </c>
    </row>
    <row r="38" ht="16.05" customHeight="1" spans="1:8">
      <c r="A38" s="153">
        <v>32</v>
      </c>
      <c r="B38" s="335" t="s">
        <v>83</v>
      </c>
      <c r="C38" s="62">
        <f>'4-非流动资产汇总'!C34</f>
        <v>0</v>
      </c>
      <c r="D38" s="62">
        <f>'4-非流动资产汇总'!D34</f>
        <v>0</v>
      </c>
      <c r="E38" s="46">
        <f t="shared" si="2"/>
        <v>0</v>
      </c>
      <c r="F38" s="31" t="str">
        <f t="shared" si="3"/>
        <v/>
      </c>
      <c r="G38" s="509" t="str">
        <f>IF(ABS(C38-资产负债表!F38)&lt;0.001,"True","Wrong")</f>
        <v>True</v>
      </c>
      <c r="H38" s="504">
        <f>C38-资产负债表!F38</f>
        <v>0</v>
      </c>
    </row>
    <row r="39" ht="16.05" customHeight="1" spans="1:8">
      <c r="A39" s="153">
        <v>33</v>
      </c>
      <c r="B39" s="335" t="s">
        <v>84</v>
      </c>
      <c r="C39" s="62">
        <f>'4-非流动资产汇总'!C35</f>
        <v>0</v>
      </c>
      <c r="D39" s="62">
        <f>'4-非流动资产汇总'!D35</f>
        <v>0</v>
      </c>
      <c r="E39" s="46">
        <f t="shared" si="2"/>
        <v>0</v>
      </c>
      <c r="F39" s="31" t="str">
        <f t="shared" si="3"/>
        <v/>
      </c>
      <c r="G39" s="509" t="str">
        <f>IF(ABS(C39-资产负债表!F39)&lt;0.001,"True","Wrong")</f>
        <v>True</v>
      </c>
      <c r="H39" s="504">
        <f>C39-资产负债表!F39</f>
        <v>0</v>
      </c>
    </row>
    <row r="40" ht="16.05" customHeight="1" spans="1:8">
      <c r="A40" s="153">
        <v>34</v>
      </c>
      <c r="B40" s="335" t="s">
        <v>85</v>
      </c>
      <c r="C40" s="62">
        <f>'4-非流动资产汇总'!C36</f>
        <v>0</v>
      </c>
      <c r="D40" s="62">
        <f>'4-非流动资产汇总'!D36</f>
        <v>0</v>
      </c>
      <c r="E40" s="46">
        <f t="shared" si="2"/>
        <v>0</v>
      </c>
      <c r="F40" s="31" t="str">
        <f t="shared" si="3"/>
        <v/>
      </c>
      <c r="G40" s="509" t="str">
        <f>IF(ABS(C40-资产负债表!F40)&lt;0.001,"True","Wrong")</f>
        <v>True</v>
      </c>
      <c r="H40" s="504">
        <f>C40-资产负债表!F40</f>
        <v>0</v>
      </c>
    </row>
    <row r="41" ht="16.05" customHeight="1" spans="1:8">
      <c r="A41" s="153">
        <v>35</v>
      </c>
      <c r="B41" s="335" t="s">
        <v>314</v>
      </c>
      <c r="C41" s="62">
        <f>'4-非流动资产汇总'!C37</f>
        <v>0</v>
      </c>
      <c r="D41" s="62">
        <f>'4-非流动资产汇总'!D37</f>
        <v>0</v>
      </c>
      <c r="E41" s="46">
        <f t="shared" si="2"/>
        <v>0</v>
      </c>
      <c r="F41" s="31" t="str">
        <f t="shared" si="3"/>
        <v/>
      </c>
      <c r="G41" s="509" t="str">
        <f>IF(ABS(C41-资产负债表!F41)&lt;0.001,"True","Wrong")</f>
        <v>True</v>
      </c>
      <c r="H41" s="504">
        <f>C41-资产负债表!F41</f>
        <v>0</v>
      </c>
    </row>
    <row r="42" s="502" customFormat="1" ht="16.05" customHeight="1" spans="1:8">
      <c r="A42" s="153">
        <v>36</v>
      </c>
      <c r="B42" s="510" t="s">
        <v>328</v>
      </c>
      <c r="C42" s="508">
        <f>C7+C21</f>
        <v>0</v>
      </c>
      <c r="D42" s="508">
        <f>D7+D21</f>
        <v>2440631</v>
      </c>
      <c r="E42" s="46">
        <f t="shared" si="2"/>
        <v>2440631</v>
      </c>
      <c r="F42" s="31" t="str">
        <f t="shared" si="3"/>
        <v/>
      </c>
      <c r="G42" s="509" t="str">
        <f>IF(ABS(C42-资产负债表!F44)&lt;0.001,"True","Wrong")</f>
        <v>True</v>
      </c>
      <c r="H42" s="504">
        <f>C42-资产负债表!F44</f>
        <v>0</v>
      </c>
    </row>
    <row r="43" s="502" customFormat="1" ht="16.5" customHeight="1" spans="1:8">
      <c r="A43" s="153">
        <v>37</v>
      </c>
      <c r="B43" s="510" t="s">
        <v>329</v>
      </c>
      <c r="C43" s="508">
        <f>'5-流动负债汇总'!C29</f>
        <v>0</v>
      </c>
      <c r="D43" s="508">
        <f>'5-流动负债汇总'!D29</f>
        <v>0</v>
      </c>
      <c r="E43" s="46">
        <f t="shared" si="2"/>
        <v>0</v>
      </c>
      <c r="F43" s="31" t="str">
        <f t="shared" si="3"/>
        <v/>
      </c>
      <c r="G43" s="509" t="str">
        <f>IF(ABS(C43-资产负债表!L20)&lt;0.001,"True","Wrong")</f>
        <v>True</v>
      </c>
      <c r="H43" s="504">
        <f>C43-资产负债表!L20</f>
        <v>0</v>
      </c>
    </row>
    <row r="44" ht="16.5" customHeight="1" spans="1:8">
      <c r="A44" s="153">
        <v>38</v>
      </c>
      <c r="B44" s="335" t="s">
        <v>89</v>
      </c>
      <c r="C44" s="62">
        <f>'5-流动负债汇总'!C7</f>
        <v>0</v>
      </c>
      <c r="D44" s="62">
        <f>'5-流动负债汇总'!D7</f>
        <v>0</v>
      </c>
      <c r="E44" s="46">
        <f t="shared" si="2"/>
        <v>0</v>
      </c>
      <c r="F44" s="31" t="str">
        <f t="shared" si="3"/>
        <v/>
      </c>
      <c r="G44" s="509" t="str">
        <f>IF(ABS(C44-资产负债表!L7)&lt;0.001,"True","Wrong")</f>
        <v>True</v>
      </c>
      <c r="H44" s="504">
        <f>C44-资产负债表!L7</f>
        <v>0</v>
      </c>
    </row>
    <row r="45" ht="16.5" customHeight="1" spans="1:8">
      <c r="A45" s="153">
        <v>39</v>
      </c>
      <c r="B45" s="335" t="s">
        <v>90</v>
      </c>
      <c r="C45" s="62">
        <f>'5-流动负债汇总'!C8</f>
        <v>0</v>
      </c>
      <c r="D45" s="62">
        <f>'5-流动负债汇总'!D8</f>
        <v>0</v>
      </c>
      <c r="E45" s="46">
        <f t="shared" ref="E45:E57" si="4">D45-C45</f>
        <v>0</v>
      </c>
      <c r="F45" s="31" t="str">
        <f t="shared" ref="F45:F57" si="5">IF(C45=0,"",E45/ABS(C45)*100)</f>
        <v/>
      </c>
      <c r="G45" s="509" t="str">
        <f>IF(ABS(C45-资产负债表!L8)&lt;0.001,"True","Wrong")</f>
        <v>True</v>
      </c>
      <c r="H45" s="504">
        <f>C45-资产负债表!L8</f>
        <v>0</v>
      </c>
    </row>
    <row r="46" ht="16.5" customHeight="1" spans="1:8">
      <c r="A46" s="153">
        <v>40</v>
      </c>
      <c r="B46" s="335" t="s">
        <v>91</v>
      </c>
      <c r="C46" s="62">
        <f>'5-流动负债汇总'!C9</f>
        <v>0</v>
      </c>
      <c r="D46" s="62">
        <f>'5-流动负债汇总'!D9</f>
        <v>0</v>
      </c>
      <c r="E46" s="46">
        <f t="shared" si="4"/>
        <v>0</v>
      </c>
      <c r="F46" s="31" t="str">
        <f t="shared" si="5"/>
        <v/>
      </c>
      <c r="G46" s="509" t="str">
        <f>IF(ABS(C46-资产负债表!L9)&lt;0.001,"True","Wrong")</f>
        <v>True</v>
      </c>
      <c r="H46" s="504">
        <f>C46-资产负债表!L9</f>
        <v>0</v>
      </c>
    </row>
    <row r="47" ht="16.5" customHeight="1" spans="1:8">
      <c r="A47" s="153">
        <v>41</v>
      </c>
      <c r="B47" s="335" t="s">
        <v>92</v>
      </c>
      <c r="C47" s="62">
        <f>'5-流动负债汇总'!C10</f>
        <v>0</v>
      </c>
      <c r="D47" s="62">
        <f>'5-流动负债汇总'!D10</f>
        <v>0</v>
      </c>
      <c r="E47" s="46">
        <f t="shared" si="4"/>
        <v>0</v>
      </c>
      <c r="F47" s="31" t="str">
        <f t="shared" si="5"/>
        <v/>
      </c>
      <c r="G47" s="509" t="str">
        <f>IF(ABS(C47-资产负债表!L10)&lt;0.001,"True","Wrong")</f>
        <v>True</v>
      </c>
      <c r="H47" s="504">
        <f>C47-资产负债表!L10</f>
        <v>0</v>
      </c>
    </row>
    <row r="48" ht="16.5" customHeight="1" spans="1:8">
      <c r="A48" s="153">
        <v>42</v>
      </c>
      <c r="B48" s="335" t="s">
        <v>93</v>
      </c>
      <c r="C48" s="62">
        <f>'5-流动负债汇总'!C11</f>
        <v>0</v>
      </c>
      <c r="D48" s="62">
        <f>'5-流动负债汇总'!D11</f>
        <v>0</v>
      </c>
      <c r="E48" s="46">
        <f t="shared" si="4"/>
        <v>0</v>
      </c>
      <c r="F48" s="31" t="str">
        <f t="shared" si="5"/>
        <v/>
      </c>
      <c r="G48" s="509" t="str">
        <f>IF(ABS(C48-资产负债表!L11)&lt;0.001,"True","Wrong")</f>
        <v>True</v>
      </c>
      <c r="H48" s="504">
        <f>C48-资产负债表!L11</f>
        <v>0</v>
      </c>
    </row>
    <row r="49" ht="16.5" customHeight="1" spans="1:8">
      <c r="A49" s="153">
        <v>43</v>
      </c>
      <c r="B49" s="335" t="s">
        <v>94</v>
      </c>
      <c r="C49" s="62">
        <f>'5-流动负债汇总'!C12</f>
        <v>0</v>
      </c>
      <c r="D49" s="62">
        <f>'5-流动负债汇总'!D12</f>
        <v>0</v>
      </c>
      <c r="E49" s="46">
        <f t="shared" si="4"/>
        <v>0</v>
      </c>
      <c r="F49" s="31" t="str">
        <f t="shared" si="5"/>
        <v/>
      </c>
      <c r="G49" s="509" t="str">
        <f>IF(ABS(C49-资产负债表!L12)&lt;0.001,"True","Wrong")</f>
        <v>True</v>
      </c>
      <c r="H49" s="504">
        <f>C49-资产负债表!L12</f>
        <v>0</v>
      </c>
    </row>
    <row r="50" ht="16.5" customHeight="1" spans="1:8">
      <c r="A50" s="153">
        <v>44</v>
      </c>
      <c r="B50" s="335" t="s">
        <v>95</v>
      </c>
      <c r="C50" s="62">
        <f>'5-流动负债汇总'!C13</f>
        <v>0</v>
      </c>
      <c r="D50" s="62">
        <f>'5-流动负债汇总'!D13</f>
        <v>0</v>
      </c>
      <c r="E50" s="46">
        <f t="shared" si="4"/>
        <v>0</v>
      </c>
      <c r="F50" s="31" t="str">
        <f t="shared" si="5"/>
        <v/>
      </c>
      <c r="G50" s="509" t="str">
        <f>IF(ABS(C50-资产负债表!L13)&lt;0.001,"True","Wrong")</f>
        <v>True</v>
      </c>
      <c r="H50" s="504">
        <f>C50-资产负债表!L13</f>
        <v>0</v>
      </c>
    </row>
    <row r="51" ht="16.5" customHeight="1" spans="1:8">
      <c r="A51" s="153">
        <v>45</v>
      </c>
      <c r="B51" s="335" t="s">
        <v>96</v>
      </c>
      <c r="C51" s="62">
        <f>'5-流动负债汇总'!C14</f>
        <v>0</v>
      </c>
      <c r="D51" s="62">
        <f>'5-流动负债汇总'!D14</f>
        <v>0</v>
      </c>
      <c r="E51" s="46">
        <f t="shared" si="4"/>
        <v>0</v>
      </c>
      <c r="F51" s="31" t="str">
        <f t="shared" si="5"/>
        <v/>
      </c>
      <c r="G51" s="509" t="str">
        <f>IF(ABS(C51-资产负债表!L14)&lt;0.001,"True","Wrong")</f>
        <v>True</v>
      </c>
      <c r="H51" s="504">
        <f>C51-资产负债表!L14</f>
        <v>0</v>
      </c>
    </row>
    <row r="52" ht="16.5" customHeight="1" spans="1:8">
      <c r="A52" s="153">
        <v>46</v>
      </c>
      <c r="B52" s="335" t="s">
        <v>97</v>
      </c>
      <c r="C52" s="62">
        <f>'5-流动负债汇总'!C15</f>
        <v>0</v>
      </c>
      <c r="D52" s="62">
        <f>'5-流动负债汇总'!D15</f>
        <v>0</v>
      </c>
      <c r="E52" s="46">
        <f t="shared" si="4"/>
        <v>0</v>
      </c>
      <c r="F52" s="31" t="str">
        <f t="shared" si="5"/>
        <v/>
      </c>
      <c r="G52" s="509" t="str">
        <f>IF(ABS(C52-资产负债表!L15)&lt;0.001,"True","Wrong")</f>
        <v>True</v>
      </c>
      <c r="H52" s="504">
        <f>C52-资产负债表!L15</f>
        <v>0</v>
      </c>
    </row>
    <row r="53" ht="16.5" customHeight="1" spans="1:8">
      <c r="A53" s="153">
        <v>47</v>
      </c>
      <c r="B53" s="335" t="s">
        <v>98</v>
      </c>
      <c r="C53" s="62">
        <f>'5-流动负债汇总'!C16</f>
        <v>0</v>
      </c>
      <c r="D53" s="62">
        <f>'5-流动负债汇总'!D16</f>
        <v>0</v>
      </c>
      <c r="E53" s="46">
        <f t="shared" si="4"/>
        <v>0</v>
      </c>
      <c r="F53" s="31" t="str">
        <f t="shared" si="5"/>
        <v/>
      </c>
      <c r="G53" s="509" t="str">
        <f>IF(ABS(C53-资产负债表!L16)&lt;0.001,"True","Wrong")</f>
        <v>True</v>
      </c>
      <c r="H53" s="504">
        <f>C53-资产负债表!L16</f>
        <v>0</v>
      </c>
    </row>
    <row r="54" ht="16.5" customHeight="1" spans="1:8">
      <c r="A54" s="153">
        <v>48</v>
      </c>
      <c r="B54" s="335" t="s">
        <v>99</v>
      </c>
      <c r="C54" s="62">
        <f>'5-流动负债汇总'!C17</f>
        <v>0</v>
      </c>
      <c r="D54" s="62">
        <f>'5-流动负债汇总'!D17</f>
        <v>0</v>
      </c>
      <c r="E54" s="46">
        <f t="shared" si="4"/>
        <v>0</v>
      </c>
      <c r="F54" s="31" t="str">
        <f t="shared" si="5"/>
        <v/>
      </c>
      <c r="G54" s="509" t="str">
        <f>IF(ABS(C54-资产负债表!L17)&lt;0.001,"True","Wrong")</f>
        <v>True</v>
      </c>
      <c r="H54" s="504">
        <f>C54-资产负债表!L17</f>
        <v>0</v>
      </c>
    </row>
    <row r="55" ht="16.5" customHeight="1" spans="1:8">
      <c r="A55" s="153">
        <v>49</v>
      </c>
      <c r="B55" s="335" t="s">
        <v>100</v>
      </c>
      <c r="C55" s="62">
        <f>'5-流动负债汇总'!C18</f>
        <v>0</v>
      </c>
      <c r="D55" s="62">
        <f>'5-流动负债汇总'!D18</f>
        <v>0</v>
      </c>
      <c r="E55" s="46">
        <f t="shared" si="4"/>
        <v>0</v>
      </c>
      <c r="F55" s="31" t="str">
        <f t="shared" si="5"/>
        <v/>
      </c>
      <c r="G55" s="509" t="str">
        <f>IF(ABS(C55-资产负债表!L18)&lt;0.001,"True","Wrong")</f>
        <v>True</v>
      </c>
      <c r="H55" s="504">
        <f>C55-资产负债表!L18</f>
        <v>0</v>
      </c>
    </row>
    <row r="56" ht="16.5" customHeight="1" spans="1:8">
      <c r="A56" s="153">
        <v>50</v>
      </c>
      <c r="B56" s="335" t="s">
        <v>101</v>
      </c>
      <c r="C56" s="62">
        <f>'5-流动负债汇总'!C19</f>
        <v>0</v>
      </c>
      <c r="D56" s="62">
        <f>'5-流动负债汇总'!D19</f>
        <v>0</v>
      </c>
      <c r="E56" s="46">
        <f t="shared" si="4"/>
        <v>0</v>
      </c>
      <c r="F56" s="31" t="str">
        <f t="shared" si="5"/>
        <v/>
      </c>
      <c r="G56" s="509" t="str">
        <f>IF(ABS(C56-资产负债表!L19)&lt;0.001,"True","Wrong")</f>
        <v>True</v>
      </c>
      <c r="H56" s="504">
        <f>C56-资产负债表!L19</f>
        <v>0</v>
      </c>
    </row>
    <row r="57" s="502" customFormat="1" ht="16.5" customHeight="1" spans="1:8">
      <c r="A57" s="153">
        <v>51</v>
      </c>
      <c r="B57" s="510" t="s">
        <v>330</v>
      </c>
      <c r="C57" s="508">
        <f>'6-非流动负债汇总'!C27</f>
        <v>0</v>
      </c>
      <c r="D57" s="508">
        <f>'6-非流动负债汇总'!D27</f>
        <v>0</v>
      </c>
      <c r="E57" s="46">
        <f t="shared" si="4"/>
        <v>0</v>
      </c>
      <c r="F57" s="31" t="str">
        <f t="shared" si="5"/>
        <v/>
      </c>
      <c r="G57" s="509" t="str">
        <f>IF(ABS(C57-资产负债表!L30)&lt;0.001,"True","Wrong")</f>
        <v>True</v>
      </c>
      <c r="H57" s="504">
        <f>C57-资产负债表!L30</f>
        <v>0</v>
      </c>
    </row>
    <row r="58" ht="16.5" customHeight="1" spans="1:8">
      <c r="A58" s="153">
        <v>52</v>
      </c>
      <c r="B58" s="335" t="s">
        <v>103</v>
      </c>
      <c r="C58" s="62">
        <f>'6-非流动负债汇总'!C7</f>
        <v>0</v>
      </c>
      <c r="D58" s="62">
        <f>'6-非流动负债汇总'!D7</f>
        <v>0</v>
      </c>
      <c r="E58" s="46">
        <f t="shared" ref="E58:E70" si="6">D58-C58</f>
        <v>0</v>
      </c>
      <c r="F58" s="31" t="str">
        <f t="shared" ref="F58:F70" si="7">IF(C58=0,"",E58/ABS(C58)*100)</f>
        <v/>
      </c>
      <c r="G58" s="509" t="str">
        <f>IF(ABS(C58-资产负债表!L22)&lt;0.001,"True","Wrong")</f>
        <v>True</v>
      </c>
      <c r="H58" s="504">
        <f>C58-资产负债表!L22</f>
        <v>0</v>
      </c>
    </row>
    <row r="59" ht="16.5" customHeight="1" spans="1:8">
      <c r="A59" s="153">
        <v>53</v>
      </c>
      <c r="B59" s="335" t="s">
        <v>104</v>
      </c>
      <c r="C59" s="62">
        <f>'6-非流动负债汇总'!C8</f>
        <v>0</v>
      </c>
      <c r="D59" s="62">
        <f>'6-非流动负债汇总'!D8</f>
        <v>0</v>
      </c>
      <c r="E59" s="46">
        <f t="shared" si="6"/>
        <v>0</v>
      </c>
      <c r="F59" s="31" t="str">
        <f t="shared" si="7"/>
        <v/>
      </c>
      <c r="G59" s="509" t="str">
        <f>IF(ABS(C59-资产负债表!L23)&lt;0.001,"True","Wrong")</f>
        <v>True</v>
      </c>
      <c r="H59" s="504">
        <f>C59-资产负债表!L23</f>
        <v>0</v>
      </c>
    </row>
    <row r="60" ht="16.5" customHeight="1" spans="1:8">
      <c r="A60" s="153">
        <v>54</v>
      </c>
      <c r="B60" s="335" t="s">
        <v>105</v>
      </c>
      <c r="C60" s="62">
        <f>'6-非流动负债汇总'!C9</f>
        <v>0</v>
      </c>
      <c r="D60" s="62">
        <f>'6-非流动负债汇总'!D9</f>
        <v>0</v>
      </c>
      <c r="E60" s="46">
        <f t="shared" si="6"/>
        <v>0</v>
      </c>
      <c r="F60" s="31" t="str">
        <f t="shared" si="7"/>
        <v/>
      </c>
      <c r="G60" s="509" t="str">
        <f>IF(ABS(C60-资产负债表!L24)&lt;0.001,"True","Wrong")</f>
        <v>True</v>
      </c>
      <c r="H60" s="504">
        <f>C60-资产负债表!L24</f>
        <v>0</v>
      </c>
    </row>
    <row r="61" ht="16.5" customHeight="1" spans="1:8">
      <c r="A61" s="153">
        <v>55</v>
      </c>
      <c r="B61" s="335" t="s">
        <v>106</v>
      </c>
      <c r="C61" s="62">
        <f>'6-非流动负债汇总'!C10</f>
        <v>0</v>
      </c>
      <c r="D61" s="62">
        <f>'6-非流动负债汇总'!D10</f>
        <v>0</v>
      </c>
      <c r="E61" s="46">
        <f t="shared" si="6"/>
        <v>0</v>
      </c>
      <c r="F61" s="31" t="str">
        <f t="shared" si="7"/>
        <v/>
      </c>
      <c r="G61" s="509" t="str">
        <f>IF(ABS(C61-资产负债表!L25)&lt;0.001,"True","Wrong")</f>
        <v>True</v>
      </c>
      <c r="H61" s="504">
        <f>C61-资产负债表!L25</f>
        <v>0</v>
      </c>
    </row>
    <row r="62" ht="16.5" customHeight="1" spans="1:8">
      <c r="A62" s="153">
        <v>56</v>
      </c>
      <c r="B62" s="335" t="s">
        <v>107</v>
      </c>
      <c r="C62" s="62">
        <f>'6-非流动负债汇总'!C11</f>
        <v>0</v>
      </c>
      <c r="D62" s="62">
        <f>'6-非流动负债汇总'!D11</f>
        <v>0</v>
      </c>
      <c r="E62" s="46">
        <f t="shared" si="6"/>
        <v>0</v>
      </c>
      <c r="F62" s="31" t="str">
        <f t="shared" si="7"/>
        <v/>
      </c>
      <c r="G62" s="509" t="str">
        <f>IF(ABS(C62-资产负债表!L26)&lt;0.001,"True","Wrong")</f>
        <v>True</v>
      </c>
      <c r="H62" s="504">
        <f>C62-资产负债表!L26</f>
        <v>0</v>
      </c>
    </row>
    <row r="63" ht="16.5" customHeight="1" spans="1:8">
      <c r="A63" s="153">
        <v>57</v>
      </c>
      <c r="B63" s="335" t="s">
        <v>108</v>
      </c>
      <c r="C63" s="62">
        <f>'6-非流动负债汇总'!C12</f>
        <v>0</v>
      </c>
      <c r="D63" s="62">
        <f>'6-非流动负债汇总'!D12</f>
        <v>0</v>
      </c>
      <c r="E63" s="46">
        <f t="shared" si="6"/>
        <v>0</v>
      </c>
      <c r="F63" s="31" t="str">
        <f t="shared" si="7"/>
        <v/>
      </c>
      <c r="G63" s="509" t="str">
        <f>IF(ABS(C63-资产负债表!L27)&lt;0.001,"True","Wrong")</f>
        <v>True</v>
      </c>
      <c r="H63" s="504">
        <f>C63-资产负债表!L27</f>
        <v>0</v>
      </c>
    </row>
    <row r="64" ht="16.5" customHeight="1" spans="1:8">
      <c r="A64" s="153">
        <v>58</v>
      </c>
      <c r="B64" s="335" t="s">
        <v>109</v>
      </c>
      <c r="C64" s="62">
        <f>'6-非流动负债汇总'!C13</f>
        <v>0</v>
      </c>
      <c r="D64" s="62">
        <f>'6-非流动负债汇总'!D13</f>
        <v>0</v>
      </c>
      <c r="E64" s="46">
        <f t="shared" si="6"/>
        <v>0</v>
      </c>
      <c r="F64" s="31" t="str">
        <f t="shared" si="7"/>
        <v/>
      </c>
      <c r="G64" s="509" t="str">
        <f>IF(ABS(C64-资产负债表!L28)&lt;0.001,"True","Wrong")</f>
        <v>True</v>
      </c>
      <c r="H64" s="504">
        <f>C64-资产负债表!L28</f>
        <v>0</v>
      </c>
    </row>
    <row r="65" ht="16.5" customHeight="1" spans="1:8">
      <c r="A65" s="153">
        <v>59</v>
      </c>
      <c r="B65" s="335" t="s">
        <v>110</v>
      </c>
      <c r="C65" s="62">
        <f>'6-非流动负债汇总'!C14</f>
        <v>0</v>
      </c>
      <c r="D65" s="62">
        <f>'6-非流动负债汇总'!D14</f>
        <v>0</v>
      </c>
      <c r="E65" s="46">
        <f t="shared" si="6"/>
        <v>0</v>
      </c>
      <c r="F65" s="31" t="str">
        <f t="shared" si="7"/>
        <v/>
      </c>
      <c r="G65" s="509" t="str">
        <f>IF(ABS(C65-资产负债表!L29)&lt;0.001,"True","Wrong")</f>
        <v>True</v>
      </c>
      <c r="H65" s="504">
        <f>C65-资产负债表!L29</f>
        <v>0</v>
      </c>
    </row>
    <row r="66" s="502" customFormat="1" ht="16.5" customHeight="1" spans="1:8">
      <c r="A66" s="153">
        <v>60</v>
      </c>
      <c r="B66" s="510" t="s">
        <v>331</v>
      </c>
      <c r="C66" s="508">
        <f>C43+C57</f>
        <v>0</v>
      </c>
      <c r="D66" s="508">
        <f>D43+D57</f>
        <v>0</v>
      </c>
      <c r="E66" s="46">
        <f t="shared" si="6"/>
        <v>0</v>
      </c>
      <c r="F66" s="31" t="str">
        <f t="shared" si="7"/>
        <v/>
      </c>
      <c r="G66" s="509" t="str">
        <f>IF(ABS(C66-资产负债表!L31)&lt;0.001,"True","Wrong")</f>
        <v>True</v>
      </c>
      <c r="H66" s="504">
        <f>C66-资产负债表!L31</f>
        <v>0</v>
      </c>
    </row>
    <row r="67" s="502" customFormat="1" ht="16.5" customHeight="1" spans="1:8">
      <c r="A67" s="153">
        <v>61</v>
      </c>
      <c r="B67" s="510" t="s">
        <v>332</v>
      </c>
      <c r="C67" s="508">
        <f>C42-C66</f>
        <v>0</v>
      </c>
      <c r="D67" s="508">
        <f>D42-D66</f>
        <v>2440631</v>
      </c>
      <c r="E67" s="46">
        <f t="shared" si="6"/>
        <v>2440631</v>
      </c>
      <c r="F67" s="31" t="str">
        <f t="shared" si="7"/>
        <v/>
      </c>
      <c r="G67" s="509" t="str">
        <f>IF(ABS(C67-资产负债表!L43)&lt;0.001,"True","Wrong")</f>
        <v>True</v>
      </c>
      <c r="H67" s="504">
        <f>C67-资产负债表!L43</f>
        <v>0</v>
      </c>
    </row>
    <row r="68" s="502" customFormat="1" ht="16.5" customHeight="1" outlineLevel="1" spans="1:8">
      <c r="A68" s="153">
        <v>62</v>
      </c>
      <c r="B68" s="510" t="s">
        <v>485</v>
      </c>
      <c r="C68" s="508">
        <f>C67-SUMIF('4-6长期股权投资'!O7:O23,"Y",'4-6长期股权投资'!I7:I23)</f>
        <v>0</v>
      </c>
      <c r="D68" s="508">
        <f>D67-SUMIF('4-6长期股权投资'!O7:O23,"Y",'4-6长期股权投资'!K7:K23)</f>
        <v>2440631</v>
      </c>
      <c r="E68" s="46">
        <f t="shared" si="6"/>
        <v>2440631</v>
      </c>
      <c r="F68" s="31" t="str">
        <f t="shared" si="7"/>
        <v/>
      </c>
      <c r="G68" s="503" t="s">
        <v>474</v>
      </c>
      <c r="H68" s="511"/>
    </row>
    <row r="69" s="502" customFormat="1" ht="16.5" customHeight="1" outlineLevel="1" spans="1:8">
      <c r="A69" s="153">
        <v>63</v>
      </c>
      <c r="B69" s="510" t="s">
        <v>486</v>
      </c>
      <c r="C69" s="508"/>
      <c r="D69" s="508"/>
      <c r="E69" s="46">
        <f t="shared" si="6"/>
        <v>0</v>
      </c>
      <c r="F69" s="31" t="str">
        <f t="shared" si="7"/>
        <v/>
      </c>
      <c r="H69" s="511"/>
    </row>
    <row r="70" s="502" customFormat="1" ht="16.5" customHeight="1" outlineLevel="1" spans="1:8">
      <c r="A70" s="153">
        <v>64</v>
      </c>
      <c r="B70" s="510" t="s">
        <v>487</v>
      </c>
      <c r="C70" s="508"/>
      <c r="D70" s="508"/>
      <c r="E70" s="46">
        <f t="shared" si="6"/>
        <v>0</v>
      </c>
      <c r="F70" s="31" t="str">
        <f t="shared" si="7"/>
        <v/>
      </c>
      <c r="G70" s="509"/>
      <c r="H70" s="511"/>
    </row>
    <row r="71" s="502" customFormat="1" ht="16.5" customHeight="1" outlineLevel="1" spans="1:8">
      <c r="A71" s="512"/>
      <c r="B71" s="513"/>
      <c r="C71" s="514"/>
      <c r="D71" s="514"/>
      <c r="E71" s="8"/>
      <c r="F71" s="8"/>
      <c r="G71" s="509"/>
      <c r="H71" s="511"/>
    </row>
    <row r="72" s="502" customFormat="1" ht="11.55" customHeight="1" outlineLevel="1" spans="1:8">
      <c r="A72" s="515" t="str">
        <f>CONCATENATE("评估机构：",申报表封面!$B$7)</f>
        <v>评估机构：四川蓉域资产评估有限公司</v>
      </c>
      <c r="B72" s="513"/>
      <c r="C72" s="514"/>
      <c r="D72" s="514"/>
      <c r="E72" s="8"/>
      <c r="F72" s="8"/>
      <c r="G72" s="509"/>
      <c r="H72" s="511"/>
    </row>
    <row r="73" s="503" customFormat="1" ht="16.8" customHeight="1" spans="1:8">
      <c r="A73" s="515" t="str">
        <f>CONCATENATE("法定代表人：",申报表封面!$B$8)</f>
        <v>法定代表人：赵澎</v>
      </c>
      <c r="B73" s="516"/>
      <c r="C73" s="8"/>
      <c r="D73" s="8"/>
      <c r="E73" s="8"/>
      <c r="F73" s="8"/>
      <c r="G73" s="517" t="s">
        <v>473</v>
      </c>
      <c r="H73" s="518"/>
    </row>
    <row r="74" customHeight="1" spans="2:2">
      <c r="B74" s="8"/>
    </row>
  </sheetData>
  <mergeCells count="2">
    <mergeCell ref="A2:F2"/>
    <mergeCell ref="A3:F3"/>
  </mergeCells>
  <hyperlinks>
    <hyperlink ref="A1" location="索引目录!A1" display="返回索引目录"/>
  </hyperlinks>
  <printOptions horizontalCentered="1"/>
  <pageMargins left="0.590551181102362" right="0.590551181102362" top="0.590551181102362" bottom="0.590551181102362" header="0.47244094488189" footer="0.354330708661417"/>
  <pageSetup paperSize="9" scale="80" orientation="landscape"/>
  <headerFooter scaleWithDoc="0">
    <oddFooter>&amp;C&amp;"Arial Narrow,常规"&amp;10 &amp;"宋体,常规"第&amp;"Arial Narrow,常规"&amp;P&amp;"宋体,常规"页，共&amp;"Arial Narrow,常规"&amp;N&amp;"宋体,常规"页</oddFooter>
  </headerFooter>
  <rowBreaks count="1" manualBreakCount="1">
    <brk id="42"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25"/>
  <sheetViews>
    <sheetView showGridLines="0" workbookViewId="0">
      <selection activeCell="O30" sqref="O30"/>
    </sheetView>
  </sheetViews>
  <sheetFormatPr defaultColWidth="9" defaultRowHeight="15.75" customHeight="1" outlineLevelCol="6"/>
  <cols>
    <col min="1" max="1" width="12.1916666666667" style="3" customWidth="1"/>
    <col min="2" max="2" width="24.1916666666667" style="3" customWidth="1"/>
    <col min="3" max="6" width="21.8166666666667" style="3" customWidth="1"/>
    <col min="7" max="8" width="9" style="3" customWidth="1"/>
    <col min="9" max="16384" width="9" style="3"/>
  </cols>
  <sheetData>
    <row r="1" customHeight="1" spans="1:1">
      <c r="A1" s="498" t="s">
        <v>0</v>
      </c>
    </row>
    <row r="2" s="1" customFormat="1" ht="30" customHeight="1" spans="1:1">
      <c r="A2" s="7" t="s">
        <v>488</v>
      </c>
    </row>
    <row r="3" customHeight="1" spans="1:1">
      <c r="A3" s="4" t="str">
        <f>"评估基准日："&amp;TEXT(基本信息输入表!M7,"yyyy年mm月dd日")</f>
        <v>评估基准日：2024年06月30日</v>
      </c>
    </row>
    <row r="4" ht="14.25" customHeight="1" spans="4:6">
      <c r="D4" s="4"/>
      <c r="E4" s="4"/>
      <c r="F4" s="8" t="s">
        <v>489</v>
      </c>
    </row>
    <row r="5" customHeight="1" spans="1:6">
      <c r="A5" s="28" t="str">
        <f>基本信息输入表!K6&amp;"："&amp;基本信息输入表!M6</f>
        <v>产权持有单位：贵州林东煤业发展有限责任公司</v>
      </c>
      <c r="F5" s="499" t="s">
        <v>445</v>
      </c>
    </row>
    <row r="6" s="4" customFormat="1" customHeight="1" spans="1:6">
      <c r="A6" s="286" t="s">
        <v>490</v>
      </c>
      <c r="B6" s="286" t="s">
        <v>268</v>
      </c>
      <c r="C6" s="500" t="s">
        <v>215</v>
      </c>
      <c r="D6" s="286" t="s">
        <v>216</v>
      </c>
      <c r="E6" s="286" t="s">
        <v>289</v>
      </c>
      <c r="F6" s="286" t="s">
        <v>218</v>
      </c>
    </row>
    <row r="7" customHeight="1" spans="1:6">
      <c r="A7" s="37" t="s">
        <v>491</v>
      </c>
      <c r="B7" s="135" t="s">
        <v>269</v>
      </c>
      <c r="C7" s="62">
        <f>'表3-1货币汇总表'!C27</f>
        <v>0</v>
      </c>
      <c r="D7" s="62">
        <f>'表3-1货币汇总表'!D27</f>
        <v>0</v>
      </c>
      <c r="E7" s="46">
        <f t="shared" ref="E7:E19" si="0">D7-C7</f>
        <v>0</v>
      </c>
      <c r="F7" s="31" t="str">
        <f t="shared" ref="F7:F19" si="1">IF(C7=0,"",E7/C7*100)</f>
        <v/>
      </c>
    </row>
    <row r="8" customHeight="1" spans="1:6">
      <c r="A8" s="37" t="s">
        <v>492</v>
      </c>
      <c r="B8" s="135" t="s">
        <v>270</v>
      </c>
      <c r="C8" s="62">
        <f>'3-2交易性金融资产汇总'!C27</f>
        <v>0</v>
      </c>
      <c r="D8" s="62">
        <f>'3-2交易性金融资产汇总'!D27</f>
        <v>0</v>
      </c>
      <c r="E8" s="46">
        <f t="shared" si="0"/>
        <v>0</v>
      </c>
      <c r="F8" s="31" t="str">
        <f t="shared" si="1"/>
        <v/>
      </c>
    </row>
    <row r="9" customHeight="1" spans="1:6">
      <c r="A9" s="37" t="s">
        <v>493</v>
      </c>
      <c r="B9" s="135" t="s">
        <v>26</v>
      </c>
      <c r="C9" s="62">
        <f>'3-3衍生金融资产'!I27</f>
        <v>0</v>
      </c>
      <c r="D9" s="62">
        <f>'3-3衍生金融资产'!J27</f>
        <v>0</v>
      </c>
      <c r="E9" s="46">
        <f t="shared" si="0"/>
        <v>0</v>
      </c>
      <c r="F9" s="31" t="str">
        <f t="shared" si="1"/>
        <v/>
      </c>
    </row>
    <row r="10" customHeight="1" spans="1:6">
      <c r="A10" s="37" t="s">
        <v>494</v>
      </c>
      <c r="B10" s="135" t="s">
        <v>27</v>
      </c>
      <c r="C10" s="46">
        <f>'3-4应收票据'!F27</f>
        <v>0</v>
      </c>
      <c r="D10" s="46">
        <f>'3-4应收票据'!J27</f>
        <v>0</v>
      </c>
      <c r="E10" s="46">
        <f t="shared" si="0"/>
        <v>0</v>
      </c>
      <c r="F10" s="31" t="str">
        <f t="shared" si="1"/>
        <v/>
      </c>
    </row>
    <row r="11" customHeight="1" spans="1:6">
      <c r="A11" s="37" t="s">
        <v>495</v>
      </c>
      <c r="B11" s="135" t="s">
        <v>28</v>
      </c>
      <c r="C11" s="46">
        <f>'3-5应收账款'!I28</f>
        <v>0</v>
      </c>
      <c r="D11" s="46">
        <f>'3-5应收账款'!N28</f>
        <v>0</v>
      </c>
      <c r="E11" s="46">
        <f t="shared" si="0"/>
        <v>0</v>
      </c>
      <c r="F11" s="31" t="str">
        <f t="shared" si="1"/>
        <v/>
      </c>
    </row>
    <row r="12" customHeight="1" spans="1:6">
      <c r="A12" s="37" t="s">
        <v>496</v>
      </c>
      <c r="B12" s="135" t="s">
        <v>271</v>
      </c>
      <c r="C12" s="46">
        <f>'3-6应收款项融资'!I29</f>
        <v>0</v>
      </c>
      <c r="D12" s="46">
        <f>'3-6应收款项融资'!K29</f>
        <v>0</v>
      </c>
      <c r="E12" s="46">
        <f t="shared" si="0"/>
        <v>0</v>
      </c>
      <c r="F12" s="31" t="str">
        <f t="shared" si="1"/>
        <v/>
      </c>
    </row>
    <row r="13" customHeight="1" spans="1:6">
      <c r="A13" s="37" t="s">
        <v>497</v>
      </c>
      <c r="B13" s="135" t="s">
        <v>30</v>
      </c>
      <c r="C13" s="46">
        <f>'3-7预付款项'!I28</f>
        <v>0</v>
      </c>
      <c r="D13" s="46">
        <f>'3-7预付款项'!N28</f>
        <v>0</v>
      </c>
      <c r="E13" s="46">
        <f t="shared" si="0"/>
        <v>0</v>
      </c>
      <c r="F13" s="31" t="str">
        <f t="shared" si="1"/>
        <v/>
      </c>
    </row>
    <row r="14" customHeight="1" spans="1:6">
      <c r="A14" s="37" t="s">
        <v>498</v>
      </c>
      <c r="B14" s="135" t="s">
        <v>31</v>
      </c>
      <c r="C14" s="46">
        <f>'3-8其他应收款'!H27</f>
        <v>0</v>
      </c>
      <c r="D14" s="46">
        <f>'3-8其他应收款'!M27</f>
        <v>0</v>
      </c>
      <c r="E14" s="46">
        <f t="shared" si="0"/>
        <v>0</v>
      </c>
      <c r="F14" s="31" t="str">
        <f t="shared" si="1"/>
        <v/>
      </c>
    </row>
    <row r="15" customHeight="1" spans="1:6">
      <c r="A15" s="37" t="s">
        <v>499</v>
      </c>
      <c r="B15" s="135" t="s">
        <v>272</v>
      </c>
      <c r="C15" s="62">
        <f>'3-9存货汇总'!C27</f>
        <v>0</v>
      </c>
      <c r="D15" s="62">
        <f>'3-9存货汇总'!E27</f>
        <v>0</v>
      </c>
      <c r="E15" s="46">
        <f t="shared" si="0"/>
        <v>0</v>
      </c>
      <c r="F15" s="31" t="str">
        <f t="shared" si="1"/>
        <v/>
      </c>
    </row>
    <row r="16" customHeight="1" spans="1:6">
      <c r="A16" s="37" t="s">
        <v>500</v>
      </c>
      <c r="B16" s="135" t="s">
        <v>45</v>
      </c>
      <c r="C16" s="62">
        <f>'3-10合同资产'!I26</f>
        <v>0</v>
      </c>
      <c r="D16" s="62">
        <f>'3-10合同资产'!K26</f>
        <v>0</v>
      </c>
      <c r="E16" s="46">
        <f t="shared" si="0"/>
        <v>0</v>
      </c>
      <c r="F16" s="31" t="str">
        <f t="shared" si="1"/>
        <v/>
      </c>
    </row>
    <row r="17" customHeight="1" spans="1:6">
      <c r="A17" s="37" t="s">
        <v>501</v>
      </c>
      <c r="B17" s="135" t="s">
        <v>46</v>
      </c>
      <c r="C17" s="62">
        <f>'3-11持有待售资产'!F27</f>
        <v>0</v>
      </c>
      <c r="D17" s="62">
        <f>'3-11持有待售资产'!K27</f>
        <v>0</v>
      </c>
      <c r="E17" s="46">
        <f t="shared" si="0"/>
        <v>0</v>
      </c>
      <c r="F17" s="31" t="str">
        <f t="shared" si="1"/>
        <v/>
      </c>
    </row>
    <row r="18" customHeight="1" spans="1:6">
      <c r="A18" s="37" t="s">
        <v>502</v>
      </c>
      <c r="B18" s="135" t="s">
        <v>273</v>
      </c>
      <c r="C18" s="62">
        <f>'3-12一年到期非流动资产'!E27</f>
        <v>0</v>
      </c>
      <c r="D18" s="62">
        <f>'3-12一年到期非流动资产'!F27</f>
        <v>0</v>
      </c>
      <c r="E18" s="46">
        <f t="shared" si="0"/>
        <v>0</v>
      </c>
      <c r="F18" s="31" t="str">
        <f t="shared" si="1"/>
        <v/>
      </c>
    </row>
    <row r="19" customHeight="1" spans="1:6">
      <c r="A19" s="37" t="s">
        <v>503</v>
      </c>
      <c r="B19" s="135" t="s">
        <v>48</v>
      </c>
      <c r="C19" s="62">
        <f>'3-13其他流动资产'!F28</f>
        <v>0</v>
      </c>
      <c r="D19" s="62">
        <f>'3-13其他流动资产'!H28</f>
        <v>0</v>
      </c>
      <c r="E19" s="46">
        <f t="shared" si="0"/>
        <v>0</v>
      </c>
      <c r="F19" s="31" t="str">
        <f t="shared" si="1"/>
        <v/>
      </c>
    </row>
    <row r="20" customHeight="1" spans="1:6">
      <c r="A20" s="37"/>
      <c r="B20" s="135"/>
      <c r="C20" s="62"/>
      <c r="D20" s="46"/>
      <c r="E20" s="46"/>
      <c r="F20" s="46"/>
    </row>
    <row r="21" customHeight="1" spans="1:6">
      <c r="A21" s="37"/>
      <c r="B21" s="135"/>
      <c r="C21" s="62"/>
      <c r="D21" s="46"/>
      <c r="E21" s="46"/>
      <c r="F21" s="46"/>
    </row>
    <row r="22" customHeight="1" spans="1:6">
      <c r="A22" s="45"/>
      <c r="B22" s="286"/>
      <c r="C22" s="62"/>
      <c r="D22" s="46"/>
      <c r="E22" s="46"/>
      <c r="F22" s="46"/>
    </row>
    <row r="23" customHeight="1" spans="1:6">
      <c r="A23" s="501" t="s">
        <v>274</v>
      </c>
      <c r="B23" s="500"/>
      <c r="C23" s="62">
        <f>SUM(C7:C22)</f>
        <v>0</v>
      </c>
      <c r="D23" s="62">
        <f>SUM(D7:D22)</f>
        <v>0</v>
      </c>
      <c r="E23" s="46">
        <f>D23-C23</f>
        <v>0</v>
      </c>
      <c r="F23" s="31" t="str">
        <f>IF(C23=0,"",E23/C23*100)</f>
        <v/>
      </c>
    </row>
    <row r="24" customHeight="1" spans="1:7">
      <c r="A24" s="3" t="str">
        <f>基本信息输入表!$K$6&amp;"填表人："&amp;基本信息输入表!$M$12</f>
        <v>产权持有单位填表人：胡晓东</v>
      </c>
      <c r="E24" s="3" t="str">
        <f>"评估人员："&amp;基本信息输入表!$Q$12</f>
        <v>评估人员：甘欢</v>
      </c>
      <c r="G24" s="3" t="s">
        <v>474</v>
      </c>
    </row>
    <row r="25" customHeight="1" spans="1:1">
      <c r="A25" s="3" t="str">
        <f>"填表日期："&amp;YEAR(基本信息输入表!$O$12)&amp;"年"&amp;MONTH(基本信息输入表!$O$12)&amp;"月"&amp;DAY(基本信息输入表!$O$12)&amp;"日"</f>
        <v>填表日期：2024年7月11日</v>
      </c>
    </row>
  </sheetData>
  <mergeCells count="4">
    <mergeCell ref="A2:F2"/>
    <mergeCell ref="A3:F3"/>
    <mergeCell ref="A5:C5"/>
    <mergeCell ref="A23:B23"/>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orientation="landscape"/>
  <headerFooter scaleWithDoc="0">
    <oddFooter>&amp;C&amp;"Arial Narrow,常规"&amp;10 &amp;"宋体,常规"第&amp;"Arial Narrow,常规"&amp;P&amp;"宋体,常规"页，共&amp;"Arial Narrow,常规"&amp;N&amp;"宋体,常规"页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H29"/>
  <sheetViews>
    <sheetView showGridLines="0" zoomScale="96" zoomScaleNormal="96" workbookViewId="0">
      <selection activeCell="O30" sqref="O30"/>
    </sheetView>
  </sheetViews>
  <sheetFormatPr defaultColWidth="9" defaultRowHeight="12" outlineLevelCol="7"/>
  <cols>
    <col min="1" max="1" width="6.69166666666667" style="3" customWidth="1"/>
    <col min="2" max="2" width="30.1916666666667" style="3" customWidth="1"/>
    <col min="3" max="7" width="15.6916666666667" style="3" customWidth="1"/>
    <col min="8" max="9" width="9" style="3" customWidth="1"/>
    <col min="10" max="16384" width="9" style="3"/>
  </cols>
  <sheetData>
    <row r="1" spans="1:1">
      <c r="A1" s="6" t="s">
        <v>0</v>
      </c>
    </row>
    <row r="2" s="1" customFormat="1" ht="30" customHeight="1" spans="1:1">
      <c r="A2" s="7" t="s">
        <v>504</v>
      </c>
    </row>
    <row r="3" ht="15.75" customHeight="1" spans="1:1">
      <c r="A3" s="4" t="str">
        <f>"评估基准日："&amp;TEXT(基本信息输入表!M7,"yyyy年mm月dd日")</f>
        <v>评估基准日：2024年06月30日</v>
      </c>
    </row>
    <row r="4" ht="14.25" customHeight="1" spans="1:6">
      <c r="A4" s="4"/>
      <c r="B4" s="4"/>
      <c r="C4" s="4"/>
      <c r="D4" s="4"/>
      <c r="E4" s="4"/>
      <c r="F4" s="8" t="s">
        <v>505</v>
      </c>
    </row>
    <row r="5" ht="15.75" customHeight="1" spans="1:7">
      <c r="A5" s="3" t="str">
        <f>基本信息输入表!K6&amp;"："&amp;基本信息输入表!M6</f>
        <v>产权持有单位：贵州林东煤业发展有限责任公司</v>
      </c>
      <c r="F5" s="73" t="s">
        <v>445</v>
      </c>
      <c r="G5" s="10"/>
    </row>
    <row r="6" s="2" customFormat="1" ht="15.75" customHeight="1" spans="1:7">
      <c r="A6" s="34" t="s">
        <v>490</v>
      </c>
      <c r="B6" s="34" t="s">
        <v>268</v>
      </c>
      <c r="C6" s="34" t="s">
        <v>215</v>
      </c>
      <c r="D6" s="34" t="s">
        <v>216</v>
      </c>
      <c r="E6" s="60" t="s">
        <v>289</v>
      </c>
      <c r="F6" s="34" t="s">
        <v>218</v>
      </c>
      <c r="G6" s="34" t="s">
        <v>348</v>
      </c>
    </row>
    <row r="7" ht="15.75" customHeight="1" spans="1:7">
      <c r="A7" s="44" t="s">
        <v>506</v>
      </c>
      <c r="B7" s="61" t="s">
        <v>18</v>
      </c>
      <c r="C7" s="62">
        <f>'3-1-1现金'!F22</f>
        <v>0</v>
      </c>
      <c r="D7" s="62">
        <f>'3-1-1现金'!J22</f>
        <v>0</v>
      </c>
      <c r="E7" s="46">
        <f>D7-C7</f>
        <v>0</v>
      </c>
      <c r="F7" s="31" t="str">
        <f>IF(C7=0,"",E7/C7*100)</f>
        <v/>
      </c>
      <c r="G7" s="45"/>
    </row>
    <row r="8" ht="15.75" customHeight="1" spans="1:7">
      <c r="A8" s="44" t="s">
        <v>507</v>
      </c>
      <c r="B8" s="74" t="s">
        <v>19</v>
      </c>
      <c r="C8" s="62">
        <f>'3-1-2银行存款'!G27</f>
        <v>0</v>
      </c>
      <c r="D8" s="62">
        <f>'3-1-2银行存款'!K27</f>
        <v>0</v>
      </c>
      <c r="E8" s="46">
        <f>D8-C8</f>
        <v>0</v>
      </c>
      <c r="F8" s="31" t="str">
        <f>IF(C8=0,"",E8/C8*100)</f>
        <v/>
      </c>
      <c r="G8" s="45"/>
    </row>
    <row r="9" ht="15.75" customHeight="1" spans="1:7">
      <c r="A9" s="44" t="s">
        <v>508</v>
      </c>
      <c r="B9" s="74" t="s">
        <v>20</v>
      </c>
      <c r="C9" s="62">
        <f>'3-1-3其他货币资金'!G27</f>
        <v>0</v>
      </c>
      <c r="D9" s="62">
        <f>'3-1-3其他货币资金'!J27</f>
        <v>0</v>
      </c>
      <c r="E9" s="46">
        <f>D9-C9</f>
        <v>0</v>
      </c>
      <c r="F9" s="31" t="str">
        <f>IF(C9=0,"",E9/C9*100)</f>
        <v/>
      </c>
      <c r="G9" s="45"/>
    </row>
    <row r="10" ht="15.75" customHeight="1" spans="1:7">
      <c r="A10" s="44"/>
      <c r="B10" s="61"/>
      <c r="C10" s="62"/>
      <c r="D10" s="46"/>
      <c r="E10" s="46"/>
      <c r="F10" s="31"/>
      <c r="G10" s="45"/>
    </row>
    <row r="11" ht="15.75" customHeight="1" spans="1:7">
      <c r="A11" s="44"/>
      <c r="B11" s="61"/>
      <c r="C11" s="62"/>
      <c r="D11" s="46"/>
      <c r="E11" s="46"/>
      <c r="F11" s="31"/>
      <c r="G11" s="45"/>
    </row>
    <row r="12" ht="15.75" customHeight="1" spans="1:7">
      <c r="A12" s="44"/>
      <c r="B12" s="61"/>
      <c r="C12" s="62"/>
      <c r="D12" s="46"/>
      <c r="E12" s="46"/>
      <c r="F12" s="31"/>
      <c r="G12" s="45"/>
    </row>
    <row r="13" ht="15.75" customHeight="1" spans="1:7">
      <c r="A13" s="44"/>
      <c r="B13" s="61"/>
      <c r="C13" s="62"/>
      <c r="D13" s="46"/>
      <c r="E13" s="46"/>
      <c r="F13" s="31"/>
      <c r="G13" s="45"/>
    </row>
    <row r="14" ht="15.75" customHeight="1" spans="1:7">
      <c r="A14" s="44"/>
      <c r="B14" s="61"/>
      <c r="C14" s="62"/>
      <c r="D14" s="46"/>
      <c r="E14" s="46"/>
      <c r="F14" s="31"/>
      <c r="G14" s="45"/>
    </row>
    <row r="15" ht="15.75" customHeight="1" spans="1:7">
      <c r="A15" s="44"/>
      <c r="B15" s="61"/>
      <c r="C15" s="62"/>
      <c r="D15" s="46"/>
      <c r="E15" s="46"/>
      <c r="F15" s="31"/>
      <c r="G15" s="45"/>
    </row>
    <row r="16" ht="15.75" customHeight="1" spans="1:7">
      <c r="A16" s="44"/>
      <c r="B16" s="61"/>
      <c r="C16" s="62"/>
      <c r="D16" s="46"/>
      <c r="E16" s="46"/>
      <c r="F16" s="31"/>
      <c r="G16" s="45"/>
    </row>
    <row r="17" ht="15.75" customHeight="1" spans="1:7">
      <c r="A17" s="44"/>
      <c r="B17" s="61"/>
      <c r="C17" s="62"/>
      <c r="D17" s="46"/>
      <c r="E17" s="46"/>
      <c r="F17" s="31"/>
      <c r="G17" s="45"/>
    </row>
    <row r="18" ht="15.75" customHeight="1" spans="1:7">
      <c r="A18" s="44"/>
      <c r="B18" s="61"/>
      <c r="C18" s="62"/>
      <c r="D18" s="46"/>
      <c r="E18" s="46"/>
      <c r="F18" s="31"/>
      <c r="G18" s="45"/>
    </row>
    <row r="19" ht="15.75" customHeight="1" spans="1:7">
      <c r="A19" s="44"/>
      <c r="B19" s="61"/>
      <c r="C19" s="62"/>
      <c r="D19" s="46"/>
      <c r="E19" s="46"/>
      <c r="F19" s="31"/>
      <c r="G19" s="45"/>
    </row>
    <row r="20" ht="15.75" customHeight="1" spans="1:7">
      <c r="A20" s="44"/>
      <c r="B20" s="61"/>
      <c r="C20" s="62"/>
      <c r="D20" s="46"/>
      <c r="E20" s="46"/>
      <c r="F20" s="31"/>
      <c r="G20" s="45"/>
    </row>
    <row r="21" ht="15.75" customHeight="1" spans="1:7">
      <c r="A21" s="44"/>
      <c r="B21" s="61"/>
      <c r="C21" s="62"/>
      <c r="D21" s="46"/>
      <c r="E21" s="46"/>
      <c r="F21" s="31"/>
      <c r="G21" s="45"/>
    </row>
    <row r="22" ht="15.75" customHeight="1" spans="1:7">
      <c r="A22" s="44"/>
      <c r="B22" s="61"/>
      <c r="C22" s="62"/>
      <c r="D22" s="46"/>
      <c r="E22" s="46"/>
      <c r="F22" s="31"/>
      <c r="G22" s="45"/>
    </row>
    <row r="23" ht="15.75" customHeight="1" spans="1:7">
      <c r="A23" s="44"/>
      <c r="B23" s="61"/>
      <c r="C23" s="62"/>
      <c r="D23" s="46"/>
      <c r="E23" s="46"/>
      <c r="F23" s="31"/>
      <c r="G23" s="45"/>
    </row>
    <row r="24" ht="15.75" customHeight="1" spans="1:7">
      <c r="A24" s="44"/>
      <c r="B24" s="61"/>
      <c r="C24" s="62"/>
      <c r="D24" s="46"/>
      <c r="E24" s="46"/>
      <c r="F24" s="31"/>
      <c r="G24" s="45"/>
    </row>
    <row r="25" ht="15.75" customHeight="1" spans="1:7">
      <c r="A25" s="44"/>
      <c r="B25" s="61"/>
      <c r="C25" s="62"/>
      <c r="D25" s="46"/>
      <c r="E25" s="46"/>
      <c r="F25" s="31"/>
      <c r="G25" s="45"/>
    </row>
    <row r="26" ht="15.75" customHeight="1" spans="1:7">
      <c r="A26" s="44"/>
      <c r="B26" s="61"/>
      <c r="C26" s="62"/>
      <c r="D26" s="46"/>
      <c r="E26" s="46"/>
      <c r="F26" s="31"/>
      <c r="G26" s="45"/>
    </row>
    <row r="27" ht="15.75" customHeight="1" spans="1:7">
      <c r="A27" s="37" t="s">
        <v>299</v>
      </c>
      <c r="B27" s="38"/>
      <c r="C27" s="62">
        <f>SUM(C7:C26)</f>
        <v>0</v>
      </c>
      <c r="D27" s="62">
        <f>SUM(D7:D26)</f>
        <v>0</v>
      </c>
      <c r="E27" s="46">
        <f>D27-C27</f>
        <v>0</v>
      </c>
      <c r="F27" s="31" t="str">
        <f>IF(C27=0,"",E27/C27*100)</f>
        <v/>
      </c>
      <c r="G27" s="45"/>
    </row>
    <row r="28" ht="15.75" customHeight="1" spans="1:8">
      <c r="A28" s="3" t="str">
        <f>基本信息输入表!$K$6&amp;"填表人："&amp;基本信息输入表!$M$13</f>
        <v>产权持有单位填表人：</v>
      </c>
      <c r="E28" s="3" t="str">
        <f>"评估人员："&amp;基本信息输入表!$Q$13</f>
        <v>评估人员：</v>
      </c>
      <c r="H28" s="3" t="s">
        <v>473</v>
      </c>
    </row>
    <row r="29" ht="15.75" customHeight="1" spans="1:8">
      <c r="A29" s="3" t="str">
        <f>"填表日期："&amp;YEAR(基本信息输入表!$O$13)&amp;"年"&amp;MONTH(基本信息输入表!$O$13)&amp;"月"&amp;DAY(基本信息输入表!$O$13)&amp;"日"</f>
        <v>填表日期：1900年1月0日</v>
      </c>
      <c r="H29" s="3" t="s">
        <v>474</v>
      </c>
    </row>
  </sheetData>
  <mergeCells count="5">
    <mergeCell ref="A2:G2"/>
    <mergeCell ref="A3:G3"/>
    <mergeCell ref="F4:G4"/>
    <mergeCell ref="F5:G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orientation="landscape"/>
  <headerFooter scaleWithDoc="0">
    <oddFooter>&amp;C&amp;"Arial Narrow,常规"&amp;10 &amp;"宋体,常规"第&amp;"Arial Narrow,常规"&amp;P&amp;"宋体,常规"页，共&amp;"Arial Narrow,常规"&amp;N&amp;"宋体,常规"页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N28"/>
  <sheetViews>
    <sheetView showGridLines="0" workbookViewId="0">
      <selection activeCell="O30" sqref="O30"/>
    </sheetView>
  </sheetViews>
  <sheetFormatPr defaultColWidth="9" defaultRowHeight="15.75" customHeight="1"/>
  <cols>
    <col min="1" max="1" width="8.19166666666667" style="3" customWidth="1"/>
    <col min="2" max="2" width="13.6916666666667" style="3" customWidth="1"/>
    <col min="3" max="3" width="9.81666666666667" style="3" customWidth="1"/>
    <col min="4" max="4" width="11.1916666666667" style="3" customWidth="1"/>
    <col min="5" max="5" width="10.3166666666667" style="3" customWidth="1"/>
    <col min="6" max="6" width="21.1916666666667" style="3" customWidth="1"/>
    <col min="7" max="7" width="7.69166666666667" style="3" customWidth="1"/>
    <col min="8" max="8" width="8.19166666666667" style="3" customWidth="1"/>
    <col min="9" max="9" width="8.81666666666667" style="3" customWidth="1"/>
    <col min="10" max="10" width="17.1916666666667" style="3" customWidth="1"/>
    <col min="11" max="11" width="7.31666666666667" style="3" customWidth="1"/>
    <col min="12" max="12" width="16.1916666666667" style="3" customWidth="1"/>
    <col min="13" max="13" width="15.1916666666667" style="4" customWidth="1"/>
    <col min="14" max="14" width="3.81666666666667" style="5" customWidth="1"/>
    <col min="15" max="15" width="9" style="3" customWidth="1"/>
    <col min="16" max="16384" width="9" style="3"/>
  </cols>
  <sheetData>
    <row r="1" customHeight="1" spans="1:14">
      <c r="A1" s="6" t="s">
        <v>0</v>
      </c>
      <c r="M1" s="495" t="str">
        <f t="array" ref="M1:N1">"请勿删除或清空该列内容"</f>
        <v>请勿删除或清空该列内容</v>
      </c>
      <c r="N1" s="23" t="str">
        <v>请勿删除或清空该列内容</v>
      </c>
    </row>
    <row r="2" s="1" customFormat="1" ht="30" customHeight="1" spans="1:14">
      <c r="A2" s="7" t="s">
        <v>509</v>
      </c>
      <c r="M2" s="24"/>
      <c r="N2" s="25" t="str">
        <f t="array" ref="N2:N7">""</f>
        <v/>
      </c>
    </row>
    <row r="3" customHeight="1" spans="1:14">
      <c r="A3" s="4" t="str">
        <f>"评估基准日："&amp;TEXT(基本信息输入表!M7,"yyyy年mm月dd日")</f>
        <v>评估基准日：2024年06月30日</v>
      </c>
      <c r="B3" s="4"/>
      <c r="C3" s="4"/>
      <c r="D3" s="4"/>
      <c r="E3" s="4"/>
      <c r="F3" s="4"/>
      <c r="G3" s="4"/>
      <c r="H3" s="4"/>
      <c r="I3" s="4"/>
      <c r="J3" s="4"/>
      <c r="K3" s="4"/>
      <c r="L3" s="4"/>
      <c r="N3" s="5" t="str">
        <v/>
      </c>
    </row>
    <row r="4" ht="14.25" customHeight="1" spans="1:14">
      <c r="A4" s="4"/>
      <c r="B4" s="4"/>
      <c r="C4" s="4"/>
      <c r="D4" s="4"/>
      <c r="E4" s="4"/>
      <c r="F4" s="4"/>
      <c r="G4" s="4"/>
      <c r="H4" s="4"/>
      <c r="I4" s="4"/>
      <c r="J4" s="4"/>
      <c r="K4" s="8" t="s">
        <v>510</v>
      </c>
      <c r="L4" s="8"/>
      <c r="N4" s="5" t="str">
        <v/>
      </c>
    </row>
    <row r="5" customHeight="1" spans="1:14">
      <c r="A5" s="3" t="str">
        <f>基本信息输入表!K6&amp;"："&amp;基本信息输入表!M6</f>
        <v>产权持有单位：贵州林东煤业发展有限责任公司</v>
      </c>
      <c r="K5" s="8" t="s">
        <v>445</v>
      </c>
      <c r="N5" s="5" t="str">
        <v/>
      </c>
    </row>
    <row r="6" s="2" customFormat="1" ht="27" customHeight="1" spans="1:14">
      <c r="A6" s="11" t="s">
        <v>472</v>
      </c>
      <c r="B6" s="11" t="s">
        <v>511</v>
      </c>
      <c r="C6" s="11" t="s">
        <v>512</v>
      </c>
      <c r="D6" s="11" t="s">
        <v>513</v>
      </c>
      <c r="E6" s="11" t="s">
        <v>514</v>
      </c>
      <c r="F6" s="11" t="s">
        <v>215</v>
      </c>
      <c r="G6" s="11" t="s">
        <v>515</v>
      </c>
      <c r="H6" s="11" t="s">
        <v>516</v>
      </c>
      <c r="I6" s="11" t="s">
        <v>517</v>
      </c>
      <c r="J6" s="11" t="s">
        <v>216</v>
      </c>
      <c r="K6" s="11" t="s">
        <v>218</v>
      </c>
      <c r="L6" s="11" t="s">
        <v>348</v>
      </c>
      <c r="M6" s="2" t="s">
        <v>518</v>
      </c>
      <c r="N6" s="26" t="str">
        <v/>
      </c>
    </row>
    <row r="7" ht="15.5" customHeight="1" spans="1:14">
      <c r="A7" s="13" t="str">
        <f>IF(B7="","",ROW()-6)</f>
        <v/>
      </c>
      <c r="B7" s="14"/>
      <c r="C7" s="14"/>
      <c r="D7" s="348"/>
      <c r="E7" s="71"/>
      <c r="F7" s="348"/>
      <c r="G7" s="348"/>
      <c r="H7" s="348"/>
      <c r="I7" s="348"/>
      <c r="J7" s="348">
        <f>F7</f>
        <v>0</v>
      </c>
      <c r="K7" s="16" t="str">
        <f t="shared" ref="K7:K22" si="0">IF(F7=0,"",(J7-F7)/F7*100)</f>
        <v/>
      </c>
      <c r="L7" s="14"/>
      <c r="M7" s="4" t="str">
        <f>"A"&amp;ROW()-6</f>
        <v>A1</v>
      </c>
      <c r="N7" s="5" t="str">
        <v/>
      </c>
    </row>
    <row r="8" ht="15.5" customHeight="1" spans="1:13">
      <c r="A8" s="13" t="str">
        <f t="shared" ref="A8:A21" si="1">IF(B8="","",ROW()-6)</f>
        <v/>
      </c>
      <c r="B8" s="14"/>
      <c r="C8" s="14"/>
      <c r="D8" s="349"/>
      <c r="E8" s="71"/>
      <c r="F8" s="349"/>
      <c r="G8" s="349"/>
      <c r="H8" s="349"/>
      <c r="I8" s="349"/>
      <c r="J8" s="348">
        <f t="shared" ref="J8:J21" si="2">F8</f>
        <v>0</v>
      </c>
      <c r="K8" s="16" t="str">
        <f t="shared" si="0"/>
        <v/>
      </c>
      <c r="L8" s="14"/>
      <c r="M8" s="4" t="str">
        <f t="shared" ref="M8:M21" si="3">"A"&amp;ROW()-6</f>
        <v>A2</v>
      </c>
    </row>
    <row r="9" ht="15.5" customHeight="1" spans="1:13">
      <c r="A9" s="13" t="str">
        <f t="shared" si="1"/>
        <v/>
      </c>
      <c r="B9" s="14"/>
      <c r="C9" s="14"/>
      <c r="D9" s="349"/>
      <c r="E9" s="71"/>
      <c r="F9" s="349"/>
      <c r="G9" s="349"/>
      <c r="H9" s="349"/>
      <c r="I9" s="349"/>
      <c r="J9" s="348">
        <f t="shared" si="2"/>
        <v>0</v>
      </c>
      <c r="K9" s="16" t="str">
        <f t="shared" si="0"/>
        <v/>
      </c>
      <c r="L9" s="14"/>
      <c r="M9" s="4" t="str">
        <f t="shared" si="3"/>
        <v>A3</v>
      </c>
    </row>
    <row r="10" ht="15.5" customHeight="1" spans="1:13">
      <c r="A10" s="13" t="str">
        <f t="shared" si="1"/>
        <v/>
      </c>
      <c r="B10" s="14"/>
      <c r="C10" s="14"/>
      <c r="D10" s="349"/>
      <c r="E10" s="71"/>
      <c r="F10" s="349"/>
      <c r="G10" s="349"/>
      <c r="H10" s="349"/>
      <c r="I10" s="349"/>
      <c r="J10" s="348">
        <f t="shared" si="2"/>
        <v>0</v>
      </c>
      <c r="K10" s="16" t="str">
        <f t="shared" si="0"/>
        <v/>
      </c>
      <c r="L10" s="14"/>
      <c r="M10" s="4" t="str">
        <f t="shared" si="3"/>
        <v>A4</v>
      </c>
    </row>
    <row r="11" ht="15.5" customHeight="1" spans="1:13">
      <c r="A11" s="13" t="str">
        <f t="shared" si="1"/>
        <v/>
      </c>
      <c r="B11" s="14"/>
      <c r="C11" s="14"/>
      <c r="D11" s="349"/>
      <c r="E11" s="71"/>
      <c r="F11" s="349"/>
      <c r="G11" s="349"/>
      <c r="H11" s="349"/>
      <c r="I11" s="349"/>
      <c r="J11" s="348">
        <f t="shared" si="2"/>
        <v>0</v>
      </c>
      <c r="K11" s="16" t="str">
        <f t="shared" si="0"/>
        <v/>
      </c>
      <c r="L11" s="14"/>
      <c r="M11" s="4" t="str">
        <f t="shared" si="3"/>
        <v>A5</v>
      </c>
    </row>
    <row r="12" ht="15.5" customHeight="1" spans="1:13">
      <c r="A12" s="13" t="str">
        <f t="shared" si="1"/>
        <v/>
      </c>
      <c r="B12" s="14"/>
      <c r="C12" s="14"/>
      <c r="D12" s="349"/>
      <c r="E12" s="71"/>
      <c r="F12" s="349"/>
      <c r="G12" s="349"/>
      <c r="H12" s="349"/>
      <c r="I12" s="349"/>
      <c r="J12" s="348">
        <f t="shared" si="2"/>
        <v>0</v>
      </c>
      <c r="K12" s="16" t="str">
        <f t="shared" si="0"/>
        <v/>
      </c>
      <c r="L12" s="14"/>
      <c r="M12" s="4" t="str">
        <f t="shared" si="3"/>
        <v>A6</v>
      </c>
    </row>
    <row r="13" ht="15.5" customHeight="1" spans="1:13">
      <c r="A13" s="13" t="str">
        <f t="shared" si="1"/>
        <v/>
      </c>
      <c r="B13" s="14"/>
      <c r="C13" s="14"/>
      <c r="D13" s="349"/>
      <c r="E13" s="71"/>
      <c r="F13" s="349"/>
      <c r="G13" s="349"/>
      <c r="H13" s="349"/>
      <c r="I13" s="349"/>
      <c r="J13" s="348">
        <f t="shared" si="2"/>
        <v>0</v>
      </c>
      <c r="K13" s="16" t="str">
        <f t="shared" si="0"/>
        <v/>
      </c>
      <c r="L13" s="14"/>
      <c r="M13" s="4" t="str">
        <f t="shared" si="3"/>
        <v>A7</v>
      </c>
    </row>
    <row r="14" ht="15.5" customHeight="1" spans="1:13">
      <c r="A14" s="13" t="str">
        <f t="shared" si="1"/>
        <v/>
      </c>
      <c r="B14" s="14"/>
      <c r="C14" s="14"/>
      <c r="D14" s="349"/>
      <c r="E14" s="71"/>
      <c r="F14" s="349"/>
      <c r="G14" s="349"/>
      <c r="H14" s="349"/>
      <c r="I14" s="349"/>
      <c r="J14" s="348">
        <f t="shared" si="2"/>
        <v>0</v>
      </c>
      <c r="K14" s="16" t="str">
        <f t="shared" si="0"/>
        <v/>
      </c>
      <c r="L14" s="14"/>
      <c r="M14" s="4" t="str">
        <f t="shared" si="3"/>
        <v>A8</v>
      </c>
    </row>
    <row r="15" ht="15.5" customHeight="1" spans="1:13">
      <c r="A15" s="13" t="str">
        <f t="shared" si="1"/>
        <v/>
      </c>
      <c r="B15" s="14"/>
      <c r="C15" s="14"/>
      <c r="D15" s="349"/>
      <c r="E15" s="71"/>
      <c r="F15" s="349"/>
      <c r="G15" s="349"/>
      <c r="H15" s="349"/>
      <c r="I15" s="349"/>
      <c r="J15" s="348">
        <f t="shared" si="2"/>
        <v>0</v>
      </c>
      <c r="K15" s="16" t="str">
        <f t="shared" si="0"/>
        <v/>
      </c>
      <c r="L15" s="14"/>
      <c r="M15" s="4" t="str">
        <f t="shared" si="3"/>
        <v>A9</v>
      </c>
    </row>
    <row r="16" ht="15.5" customHeight="1" spans="1:13">
      <c r="A16" s="13" t="str">
        <f t="shared" si="1"/>
        <v/>
      </c>
      <c r="B16" s="14"/>
      <c r="C16" s="14"/>
      <c r="D16" s="349"/>
      <c r="E16" s="71"/>
      <c r="F16" s="349"/>
      <c r="G16" s="349"/>
      <c r="H16" s="349"/>
      <c r="I16" s="349"/>
      <c r="J16" s="348">
        <f t="shared" si="2"/>
        <v>0</v>
      </c>
      <c r="K16" s="16" t="str">
        <f t="shared" si="0"/>
        <v/>
      </c>
      <c r="L16" s="14"/>
      <c r="M16" s="4" t="str">
        <f t="shared" si="3"/>
        <v>A10</v>
      </c>
    </row>
    <row r="17" ht="15.5" customHeight="1" spans="1:13">
      <c r="A17" s="13" t="str">
        <f t="shared" si="1"/>
        <v/>
      </c>
      <c r="B17" s="14"/>
      <c r="C17" s="14"/>
      <c r="D17" s="349"/>
      <c r="E17" s="71"/>
      <c r="F17" s="349"/>
      <c r="G17" s="349"/>
      <c r="H17" s="349"/>
      <c r="I17" s="349"/>
      <c r="J17" s="348">
        <f t="shared" si="2"/>
        <v>0</v>
      </c>
      <c r="K17" s="16" t="str">
        <f t="shared" si="0"/>
        <v/>
      </c>
      <c r="L17" s="14"/>
      <c r="M17" s="4" t="str">
        <f t="shared" si="3"/>
        <v>A11</v>
      </c>
    </row>
    <row r="18" ht="15.5" customHeight="1" spans="1:13">
      <c r="A18" s="13" t="str">
        <f t="shared" si="1"/>
        <v/>
      </c>
      <c r="B18" s="14"/>
      <c r="C18" s="14"/>
      <c r="D18" s="349"/>
      <c r="E18" s="71"/>
      <c r="F18" s="349"/>
      <c r="G18" s="349"/>
      <c r="H18" s="349"/>
      <c r="I18" s="349"/>
      <c r="J18" s="348">
        <f t="shared" si="2"/>
        <v>0</v>
      </c>
      <c r="K18" s="16" t="str">
        <f t="shared" si="0"/>
        <v/>
      </c>
      <c r="L18" s="14"/>
      <c r="M18" s="4" t="str">
        <f t="shared" si="3"/>
        <v>A12</v>
      </c>
    </row>
    <row r="19" ht="15.5" customHeight="1" spans="1:13">
      <c r="A19" s="13" t="str">
        <f t="shared" si="1"/>
        <v/>
      </c>
      <c r="B19" s="14"/>
      <c r="C19" s="14"/>
      <c r="D19" s="349"/>
      <c r="E19" s="71"/>
      <c r="F19" s="349"/>
      <c r="G19" s="349"/>
      <c r="H19" s="349"/>
      <c r="I19" s="349"/>
      <c r="J19" s="348">
        <f t="shared" si="2"/>
        <v>0</v>
      </c>
      <c r="K19" s="16" t="str">
        <f t="shared" si="0"/>
        <v/>
      </c>
      <c r="L19" s="14"/>
      <c r="M19" s="4" t="str">
        <f t="shared" si="3"/>
        <v>A13</v>
      </c>
    </row>
    <row r="20" ht="15.5" customHeight="1" spans="1:13">
      <c r="A20" s="13" t="str">
        <f t="shared" si="1"/>
        <v/>
      </c>
      <c r="B20" s="14"/>
      <c r="C20" s="14"/>
      <c r="D20" s="349"/>
      <c r="E20" s="71"/>
      <c r="F20" s="349"/>
      <c r="G20" s="349"/>
      <c r="H20" s="349"/>
      <c r="I20" s="349"/>
      <c r="J20" s="348">
        <f t="shared" si="2"/>
        <v>0</v>
      </c>
      <c r="K20" s="16" t="str">
        <f t="shared" si="0"/>
        <v/>
      </c>
      <c r="L20" s="14"/>
      <c r="M20" s="4" t="str">
        <f t="shared" si="3"/>
        <v>A14</v>
      </c>
    </row>
    <row r="21" ht="12.75" customHeight="1" spans="1:14">
      <c r="A21" s="13" t="str">
        <f t="shared" si="1"/>
        <v/>
      </c>
      <c r="B21" s="14"/>
      <c r="C21" s="14"/>
      <c r="D21" s="349"/>
      <c r="E21" s="71"/>
      <c r="F21" s="349"/>
      <c r="G21" s="349"/>
      <c r="H21" s="349"/>
      <c r="I21" s="349"/>
      <c r="J21" s="348">
        <f t="shared" si="2"/>
        <v>0</v>
      </c>
      <c r="K21" s="16" t="str">
        <f t="shared" si="0"/>
        <v/>
      </c>
      <c r="L21" s="14"/>
      <c r="M21" s="4" t="str">
        <f t="shared" si="3"/>
        <v>A15</v>
      </c>
      <c r="N21" s="5" t="str">
        <f t="array" ref="N21:N24">""</f>
        <v/>
      </c>
    </row>
    <row r="22" customHeight="1" spans="1:14">
      <c r="A22" s="37" t="s">
        <v>299</v>
      </c>
      <c r="B22" s="38"/>
      <c r="C22" s="21"/>
      <c r="D22" s="31"/>
      <c r="E22" s="19"/>
      <c r="F22" s="350">
        <f>SUM(F7:F21)</f>
        <v>0</v>
      </c>
      <c r="G22" s="350"/>
      <c r="H22" s="350"/>
      <c r="I22" s="350"/>
      <c r="J22" s="350">
        <f>SUM(J7:J21)</f>
        <v>0</v>
      </c>
      <c r="K22" s="16" t="str">
        <f t="shared" si="0"/>
        <v/>
      </c>
      <c r="L22" s="21"/>
      <c r="N22" s="5" t="str">
        <v/>
      </c>
    </row>
    <row r="23" customHeight="1" spans="1:14">
      <c r="A23" s="3" t="str">
        <f>基本信息输入表!$K$6&amp;"填表人："&amp;基本信息输入表!$M$14</f>
        <v>产权持有单位填表人：</v>
      </c>
      <c r="J23" s="3" t="str">
        <f>"评估人员："&amp;基本信息输入表!$Q$14</f>
        <v>评估人员：</v>
      </c>
      <c r="M23" s="4" t="s">
        <v>474</v>
      </c>
      <c r="N23" s="5" t="str">
        <v/>
      </c>
    </row>
    <row r="24" customHeight="1" spans="1:14">
      <c r="A24" s="3" t="str">
        <f>"填表日期："&amp;YEAR(基本信息输入表!$O$14)&amp;"年"&amp;MONTH(基本信息输入表!$O$14)&amp;"月"&amp;DAY(基本信息输入表!$O$14)&amp;"日"</f>
        <v>填表日期：1900年1月0日</v>
      </c>
      <c r="N24" s="5" t="str">
        <v/>
      </c>
    </row>
    <row r="28" customHeight="1" spans="6:9">
      <c r="F28" s="144"/>
      <c r="G28" s="144"/>
      <c r="H28" s="144"/>
      <c r="I28" s="144"/>
    </row>
  </sheetData>
  <mergeCells count="5">
    <mergeCell ref="A2:L2"/>
    <mergeCell ref="A3:L3"/>
    <mergeCell ref="K4:L4"/>
    <mergeCell ref="K5:L5"/>
    <mergeCell ref="A22:B22"/>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0" orientation="landscape"/>
  <headerFooter scaleWithDoc="0">
    <oddFooter>&amp;C&amp;"Arial Narrow,常规"&amp;10 &amp;"宋体,常规"第&amp;"Arial Narrow,常规"&amp;P&amp;"宋体,常规"页，共&amp;"Arial Narrow,常规"&amp;N&amp;"宋体,常规"页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O29"/>
  <sheetViews>
    <sheetView showGridLines="0" workbookViewId="0">
      <selection activeCell="O30" sqref="O30"/>
    </sheetView>
  </sheetViews>
  <sheetFormatPr defaultColWidth="9" defaultRowHeight="15.75" customHeight="1"/>
  <cols>
    <col min="1" max="1" width="7.69166666666667" style="3" customWidth="1"/>
    <col min="2" max="2" width="8" style="3" customWidth="1"/>
    <col min="3" max="3" width="18.5" style="3" customWidth="1"/>
    <col min="4" max="4" width="9.69166666666667" style="3" customWidth="1"/>
    <col min="5" max="5" width="11.1916666666667" style="3" customWidth="1"/>
    <col min="6" max="6" width="9" style="3" customWidth="1"/>
    <col min="7" max="7" width="17.6916666666667" style="3" customWidth="1"/>
    <col min="8" max="10" width="6.5" style="3" customWidth="1"/>
    <col min="11" max="11" width="17.8166666666667" style="3" customWidth="1"/>
    <col min="12" max="12" width="9.69166666666667" style="3" customWidth="1"/>
    <col min="13" max="13" width="10" style="3" customWidth="1"/>
    <col min="14" max="14" width="15.1916666666667" style="4" customWidth="1"/>
    <col min="15" max="15" width="3.19166666666667" style="494" customWidth="1"/>
    <col min="16" max="16" width="9" style="3" customWidth="1"/>
    <col min="17" max="16384" width="9" style="3"/>
  </cols>
  <sheetData>
    <row r="1" customHeight="1" spans="1:15">
      <c r="A1" s="6" t="s">
        <v>0</v>
      </c>
      <c r="N1" s="495" t="str">
        <f t="array" ref="N1:O1">"请勿删除或清空该列内容"</f>
        <v>请勿删除或清空该列内容</v>
      </c>
      <c r="O1" s="23" t="str">
        <v>请勿删除或清空该列内容</v>
      </c>
    </row>
    <row r="2" s="1" customFormat="1" ht="30" customHeight="1" spans="1:15">
      <c r="A2" s="7" t="s">
        <v>519</v>
      </c>
      <c r="B2" s="7"/>
      <c r="C2" s="7"/>
      <c r="D2" s="7"/>
      <c r="E2" s="7"/>
      <c r="F2" s="7"/>
      <c r="G2" s="7"/>
      <c r="H2" s="7"/>
      <c r="I2" s="7"/>
      <c r="J2" s="7"/>
      <c r="K2" s="7"/>
      <c r="L2" s="7"/>
      <c r="M2" s="7"/>
      <c r="N2" s="24"/>
      <c r="O2" s="496" t="str">
        <f t="array" ref="O2:O7">""</f>
        <v/>
      </c>
    </row>
    <row r="3" customHeight="1" spans="1:15">
      <c r="A3" s="4" t="str">
        <f>"评估基准日："&amp;TEXT(基本信息输入表!M7,"yyyy年mm月dd日")</f>
        <v>评估基准日：2024年06月30日</v>
      </c>
      <c r="O3" s="494" t="str">
        <v/>
      </c>
    </row>
    <row r="4" ht="14.25" customHeight="1" spans="1:15">
      <c r="A4" s="4"/>
      <c r="B4" s="4"/>
      <c r="C4" s="4"/>
      <c r="D4" s="4"/>
      <c r="E4" s="4"/>
      <c r="F4" s="4"/>
      <c r="G4" s="4"/>
      <c r="H4" s="4"/>
      <c r="I4" s="4"/>
      <c r="J4" s="4"/>
      <c r="K4" s="4"/>
      <c r="L4" s="8" t="s">
        <v>520</v>
      </c>
      <c r="O4" s="494" t="str">
        <v/>
      </c>
    </row>
    <row r="5" customHeight="1" spans="1:15">
      <c r="A5" s="3" t="str">
        <f>基本信息输入表!K6&amp;"："&amp;基本信息输入表!M6</f>
        <v>产权持有单位：贵州林东煤业发展有限责任公司</v>
      </c>
      <c r="L5" s="8" t="s">
        <v>445</v>
      </c>
      <c r="O5" s="494" t="str">
        <v/>
      </c>
    </row>
    <row r="6" s="2" customFormat="1" ht="24.5" customHeight="1" spans="1:15">
      <c r="A6" s="11" t="s">
        <v>472</v>
      </c>
      <c r="B6" s="11" t="s">
        <v>521</v>
      </c>
      <c r="C6" s="11" t="s">
        <v>522</v>
      </c>
      <c r="D6" s="11" t="s">
        <v>512</v>
      </c>
      <c r="E6" s="11" t="s">
        <v>513</v>
      </c>
      <c r="F6" s="11" t="s">
        <v>514</v>
      </c>
      <c r="G6" s="11" t="s">
        <v>215</v>
      </c>
      <c r="H6" s="11" t="s">
        <v>523</v>
      </c>
      <c r="I6" s="11" t="s">
        <v>524</v>
      </c>
      <c r="J6" s="11" t="s">
        <v>525</v>
      </c>
      <c r="K6" s="11" t="s">
        <v>216</v>
      </c>
      <c r="L6" s="11" t="s">
        <v>218</v>
      </c>
      <c r="M6" s="11" t="s">
        <v>348</v>
      </c>
      <c r="N6" s="2" t="s">
        <v>518</v>
      </c>
      <c r="O6" s="497" t="str">
        <v/>
      </c>
    </row>
    <row r="7" ht="12.75" customHeight="1" spans="1:15">
      <c r="A7" s="294" t="str">
        <f>IF(B7="","",ROW()-6)</f>
        <v/>
      </c>
      <c r="B7" s="14"/>
      <c r="C7" s="13"/>
      <c r="D7" s="14"/>
      <c r="E7" s="16"/>
      <c r="F7" s="124"/>
      <c r="G7" s="348"/>
      <c r="H7" s="348"/>
      <c r="I7" s="348"/>
      <c r="J7" s="348"/>
      <c r="K7" s="348">
        <f>G7</f>
        <v>0</v>
      </c>
      <c r="L7" s="16" t="str">
        <f t="shared" ref="L7" si="0">IF(G7=0,"",(K7-G7)/G7*100)</f>
        <v/>
      </c>
      <c r="M7" s="14"/>
      <c r="N7" s="4" t="str">
        <f>"A"&amp;ROW()-6</f>
        <v>A1</v>
      </c>
      <c r="O7" s="494" t="str">
        <v/>
      </c>
    </row>
    <row r="8" ht="12.75" customHeight="1" spans="1:14">
      <c r="A8" s="294" t="str">
        <f t="shared" ref="A8:A26" si="1">IF(B8="","",ROW()-6)</f>
        <v/>
      </c>
      <c r="B8" s="14"/>
      <c r="C8" s="13"/>
      <c r="D8" s="14"/>
      <c r="E8" s="16"/>
      <c r="F8" s="124"/>
      <c r="G8" s="348"/>
      <c r="H8" s="348"/>
      <c r="I8" s="348"/>
      <c r="J8" s="348"/>
      <c r="K8" s="348">
        <f t="shared" ref="K8:K26" si="2">G8</f>
        <v>0</v>
      </c>
      <c r="L8" s="16" t="str">
        <f t="shared" ref="L8:L27" si="3">IF(G8=0,"",(K8-G8)/G8*100)</f>
        <v/>
      </c>
      <c r="M8" s="14"/>
      <c r="N8" s="4" t="str">
        <f t="shared" ref="N8:N26" si="4">"A"&amp;ROW()-6</f>
        <v>A2</v>
      </c>
    </row>
    <row r="9" ht="12.75" customHeight="1" spans="1:14">
      <c r="A9" s="294" t="str">
        <f t="shared" si="1"/>
        <v/>
      </c>
      <c r="B9" s="14"/>
      <c r="C9" s="13"/>
      <c r="D9" s="14"/>
      <c r="E9" s="16"/>
      <c r="F9" s="124"/>
      <c r="G9" s="348"/>
      <c r="H9" s="348"/>
      <c r="I9" s="348"/>
      <c r="J9" s="348"/>
      <c r="K9" s="348">
        <f t="shared" si="2"/>
        <v>0</v>
      </c>
      <c r="L9" s="16" t="str">
        <f t="shared" si="3"/>
        <v/>
      </c>
      <c r="M9" s="14"/>
      <c r="N9" s="4" t="str">
        <f t="shared" si="4"/>
        <v>A3</v>
      </c>
    </row>
    <row r="10" ht="12.75" customHeight="1" spans="1:14">
      <c r="A10" s="294" t="str">
        <f t="shared" si="1"/>
        <v/>
      </c>
      <c r="B10" s="14"/>
      <c r="C10" s="13"/>
      <c r="D10" s="14"/>
      <c r="E10" s="16"/>
      <c r="F10" s="124"/>
      <c r="G10" s="348"/>
      <c r="H10" s="348"/>
      <c r="I10" s="348"/>
      <c r="J10" s="348"/>
      <c r="K10" s="348">
        <f t="shared" si="2"/>
        <v>0</v>
      </c>
      <c r="L10" s="16" t="str">
        <f t="shared" si="3"/>
        <v/>
      </c>
      <c r="M10" s="14"/>
      <c r="N10" s="4" t="str">
        <f t="shared" si="4"/>
        <v>A4</v>
      </c>
    </row>
    <row r="11" ht="12.75" customHeight="1" spans="1:14">
      <c r="A11" s="294" t="str">
        <f t="shared" si="1"/>
        <v/>
      </c>
      <c r="B11" s="14"/>
      <c r="C11" s="13"/>
      <c r="D11" s="14"/>
      <c r="E11" s="16"/>
      <c r="F11" s="124"/>
      <c r="G11" s="348"/>
      <c r="H11" s="348"/>
      <c r="I11" s="348"/>
      <c r="J11" s="348"/>
      <c r="K11" s="348">
        <f t="shared" si="2"/>
        <v>0</v>
      </c>
      <c r="L11" s="16" t="str">
        <f t="shared" si="3"/>
        <v/>
      </c>
      <c r="M11" s="14"/>
      <c r="N11" s="4" t="str">
        <f t="shared" si="4"/>
        <v>A5</v>
      </c>
    </row>
    <row r="12" ht="12.75" customHeight="1" spans="1:14">
      <c r="A12" s="294" t="str">
        <f t="shared" si="1"/>
        <v/>
      </c>
      <c r="B12" s="14"/>
      <c r="C12" s="13"/>
      <c r="D12" s="14"/>
      <c r="E12" s="16"/>
      <c r="F12" s="124"/>
      <c r="G12" s="348"/>
      <c r="H12" s="348"/>
      <c r="I12" s="348"/>
      <c r="J12" s="348"/>
      <c r="K12" s="348">
        <f t="shared" si="2"/>
        <v>0</v>
      </c>
      <c r="L12" s="16" t="str">
        <f t="shared" si="3"/>
        <v/>
      </c>
      <c r="M12" s="14"/>
      <c r="N12" s="4" t="str">
        <f t="shared" si="4"/>
        <v>A6</v>
      </c>
    </row>
    <row r="13" ht="12.75" customHeight="1" spans="1:14">
      <c r="A13" s="294" t="str">
        <f t="shared" si="1"/>
        <v/>
      </c>
      <c r="B13" s="14"/>
      <c r="C13" s="13"/>
      <c r="D13" s="14"/>
      <c r="E13" s="16"/>
      <c r="F13" s="124"/>
      <c r="G13" s="348"/>
      <c r="H13" s="348"/>
      <c r="I13" s="348"/>
      <c r="J13" s="348"/>
      <c r="K13" s="348">
        <f t="shared" si="2"/>
        <v>0</v>
      </c>
      <c r="L13" s="16" t="str">
        <f t="shared" si="3"/>
        <v/>
      </c>
      <c r="M13" s="14"/>
      <c r="N13" s="4" t="str">
        <f t="shared" si="4"/>
        <v>A7</v>
      </c>
    </row>
    <row r="14" ht="12.75" customHeight="1" spans="1:14">
      <c r="A14" s="294" t="str">
        <f t="shared" si="1"/>
        <v/>
      </c>
      <c r="B14" s="14"/>
      <c r="C14" s="13"/>
      <c r="D14" s="14"/>
      <c r="E14" s="16"/>
      <c r="F14" s="124"/>
      <c r="G14" s="348"/>
      <c r="H14" s="348"/>
      <c r="I14" s="348"/>
      <c r="J14" s="348"/>
      <c r="K14" s="348">
        <f t="shared" si="2"/>
        <v>0</v>
      </c>
      <c r="L14" s="16" t="str">
        <f t="shared" si="3"/>
        <v/>
      </c>
      <c r="M14" s="14"/>
      <c r="N14" s="4" t="str">
        <f t="shared" si="4"/>
        <v>A8</v>
      </c>
    </row>
    <row r="15" ht="12.75" customHeight="1" spans="1:14">
      <c r="A15" s="294" t="str">
        <f t="shared" si="1"/>
        <v/>
      </c>
      <c r="B15" s="14"/>
      <c r="C15" s="13"/>
      <c r="D15" s="14"/>
      <c r="E15" s="16"/>
      <c r="F15" s="124"/>
      <c r="G15" s="348"/>
      <c r="H15" s="348"/>
      <c r="I15" s="348"/>
      <c r="J15" s="348"/>
      <c r="K15" s="348">
        <f t="shared" si="2"/>
        <v>0</v>
      </c>
      <c r="L15" s="16" t="str">
        <f t="shared" si="3"/>
        <v/>
      </c>
      <c r="M15" s="14"/>
      <c r="N15" s="4" t="str">
        <f t="shared" si="4"/>
        <v>A9</v>
      </c>
    </row>
    <row r="16" ht="12.75" customHeight="1" spans="1:14">
      <c r="A16" s="294" t="str">
        <f t="shared" si="1"/>
        <v/>
      </c>
      <c r="B16" s="14"/>
      <c r="C16" s="13"/>
      <c r="D16" s="14"/>
      <c r="E16" s="16"/>
      <c r="F16" s="124"/>
      <c r="G16" s="348"/>
      <c r="H16" s="348"/>
      <c r="I16" s="348"/>
      <c r="J16" s="348"/>
      <c r="K16" s="348">
        <f t="shared" si="2"/>
        <v>0</v>
      </c>
      <c r="L16" s="16" t="str">
        <f t="shared" si="3"/>
        <v/>
      </c>
      <c r="M16" s="14"/>
      <c r="N16" s="4" t="str">
        <f t="shared" si="4"/>
        <v>A10</v>
      </c>
    </row>
    <row r="17" ht="12.75" customHeight="1" spans="1:14">
      <c r="A17" s="294" t="str">
        <f t="shared" si="1"/>
        <v/>
      </c>
      <c r="B17" s="14"/>
      <c r="C17" s="13"/>
      <c r="D17" s="14"/>
      <c r="E17" s="16"/>
      <c r="F17" s="124"/>
      <c r="G17" s="348"/>
      <c r="H17" s="348"/>
      <c r="I17" s="348"/>
      <c r="J17" s="348"/>
      <c r="K17" s="348">
        <f t="shared" si="2"/>
        <v>0</v>
      </c>
      <c r="L17" s="16" t="str">
        <f t="shared" si="3"/>
        <v/>
      </c>
      <c r="M17" s="14"/>
      <c r="N17" s="4" t="str">
        <f t="shared" si="4"/>
        <v>A11</v>
      </c>
    </row>
    <row r="18" ht="12.75" customHeight="1" spans="1:14">
      <c r="A18" s="294" t="str">
        <f t="shared" si="1"/>
        <v/>
      </c>
      <c r="B18" s="14"/>
      <c r="C18" s="13"/>
      <c r="D18" s="14"/>
      <c r="E18" s="16"/>
      <c r="F18" s="124"/>
      <c r="G18" s="348"/>
      <c r="H18" s="348"/>
      <c r="I18" s="348"/>
      <c r="J18" s="348"/>
      <c r="K18" s="348">
        <f t="shared" si="2"/>
        <v>0</v>
      </c>
      <c r="L18" s="16" t="str">
        <f t="shared" si="3"/>
        <v/>
      </c>
      <c r="M18" s="14"/>
      <c r="N18" s="4" t="str">
        <f t="shared" si="4"/>
        <v>A12</v>
      </c>
    </row>
    <row r="19" ht="12.75" customHeight="1" spans="1:14">
      <c r="A19" s="294" t="str">
        <f t="shared" si="1"/>
        <v/>
      </c>
      <c r="B19" s="14"/>
      <c r="C19" s="13"/>
      <c r="D19" s="14"/>
      <c r="E19" s="16"/>
      <c r="F19" s="124"/>
      <c r="G19" s="348"/>
      <c r="H19" s="348"/>
      <c r="I19" s="348"/>
      <c r="J19" s="348"/>
      <c r="K19" s="348">
        <f t="shared" si="2"/>
        <v>0</v>
      </c>
      <c r="L19" s="16" t="str">
        <f t="shared" si="3"/>
        <v/>
      </c>
      <c r="M19" s="14"/>
      <c r="N19" s="4" t="str">
        <f t="shared" si="4"/>
        <v>A13</v>
      </c>
    </row>
    <row r="20" ht="12.75" customHeight="1" spans="1:14">
      <c r="A20" s="294" t="str">
        <f t="shared" si="1"/>
        <v/>
      </c>
      <c r="B20" s="14"/>
      <c r="C20" s="13"/>
      <c r="D20" s="14"/>
      <c r="E20" s="16"/>
      <c r="F20" s="124"/>
      <c r="G20" s="348"/>
      <c r="H20" s="348"/>
      <c r="I20" s="348"/>
      <c r="J20" s="348"/>
      <c r="K20" s="348">
        <f t="shared" si="2"/>
        <v>0</v>
      </c>
      <c r="L20" s="16" t="str">
        <f t="shared" si="3"/>
        <v/>
      </c>
      <c r="M20" s="14"/>
      <c r="N20" s="4" t="str">
        <f t="shared" si="4"/>
        <v>A14</v>
      </c>
    </row>
    <row r="21" ht="12.75" customHeight="1" spans="1:14">
      <c r="A21" s="294" t="str">
        <f t="shared" si="1"/>
        <v/>
      </c>
      <c r="B21" s="14"/>
      <c r="C21" s="13"/>
      <c r="D21" s="14"/>
      <c r="E21" s="16"/>
      <c r="F21" s="124"/>
      <c r="G21" s="348"/>
      <c r="H21" s="348"/>
      <c r="I21" s="348"/>
      <c r="J21" s="348"/>
      <c r="K21" s="348">
        <f t="shared" si="2"/>
        <v>0</v>
      </c>
      <c r="L21" s="16" t="str">
        <f t="shared" si="3"/>
        <v/>
      </c>
      <c r="M21" s="14"/>
      <c r="N21" s="4" t="str">
        <f t="shared" si="4"/>
        <v>A15</v>
      </c>
    </row>
    <row r="22" ht="12.75" customHeight="1" spans="1:14">
      <c r="A22" s="294" t="str">
        <f t="shared" si="1"/>
        <v/>
      </c>
      <c r="B22" s="14"/>
      <c r="C22" s="13"/>
      <c r="D22" s="14"/>
      <c r="E22" s="16"/>
      <c r="F22" s="124"/>
      <c r="G22" s="348"/>
      <c r="H22" s="348"/>
      <c r="I22" s="348"/>
      <c r="J22" s="348"/>
      <c r="K22" s="348">
        <f t="shared" si="2"/>
        <v>0</v>
      </c>
      <c r="L22" s="16" t="str">
        <f t="shared" si="3"/>
        <v/>
      </c>
      <c r="M22" s="14"/>
      <c r="N22" s="4" t="str">
        <f t="shared" si="4"/>
        <v>A16</v>
      </c>
    </row>
    <row r="23" ht="12.75" customHeight="1" spans="1:14">
      <c r="A23" s="294" t="str">
        <f t="shared" si="1"/>
        <v/>
      </c>
      <c r="B23" s="14"/>
      <c r="C23" s="13"/>
      <c r="D23" s="14"/>
      <c r="E23" s="16"/>
      <c r="F23" s="124"/>
      <c r="G23" s="348"/>
      <c r="H23" s="348"/>
      <c r="I23" s="348"/>
      <c r="J23" s="348"/>
      <c r="K23" s="348">
        <f t="shared" si="2"/>
        <v>0</v>
      </c>
      <c r="L23" s="16" t="str">
        <f t="shared" si="3"/>
        <v/>
      </c>
      <c r="M23" s="14"/>
      <c r="N23" s="4" t="str">
        <f t="shared" si="4"/>
        <v>A17</v>
      </c>
    </row>
    <row r="24" ht="12.75" customHeight="1" spans="1:14">
      <c r="A24" s="294" t="str">
        <f t="shared" si="1"/>
        <v/>
      </c>
      <c r="B24" s="14"/>
      <c r="C24" s="13"/>
      <c r="D24" s="14"/>
      <c r="E24" s="16"/>
      <c r="F24" s="124"/>
      <c r="G24" s="348"/>
      <c r="H24" s="348"/>
      <c r="I24" s="348"/>
      <c r="J24" s="348"/>
      <c r="K24" s="348">
        <f t="shared" si="2"/>
        <v>0</v>
      </c>
      <c r="L24" s="16" t="str">
        <f t="shared" si="3"/>
        <v/>
      </c>
      <c r="M24" s="14"/>
      <c r="N24" s="4" t="str">
        <f t="shared" si="4"/>
        <v>A18</v>
      </c>
    </row>
    <row r="25" ht="12.75" customHeight="1" spans="1:14">
      <c r="A25" s="294" t="str">
        <f t="shared" si="1"/>
        <v/>
      </c>
      <c r="B25" s="14"/>
      <c r="C25" s="13"/>
      <c r="D25" s="14"/>
      <c r="E25" s="16"/>
      <c r="F25" s="124"/>
      <c r="G25" s="348"/>
      <c r="H25" s="348"/>
      <c r="I25" s="348"/>
      <c r="J25" s="348"/>
      <c r="K25" s="348">
        <f t="shared" si="2"/>
        <v>0</v>
      </c>
      <c r="L25" s="16" t="str">
        <f t="shared" si="3"/>
        <v/>
      </c>
      <c r="M25" s="14"/>
      <c r="N25" s="4" t="str">
        <f t="shared" si="4"/>
        <v>A19</v>
      </c>
    </row>
    <row r="26" ht="12.75" customHeight="1" spans="1:15">
      <c r="A26" s="294" t="str">
        <f t="shared" si="1"/>
        <v/>
      </c>
      <c r="B26" s="14"/>
      <c r="C26" s="13"/>
      <c r="D26" s="14"/>
      <c r="E26" s="16"/>
      <c r="F26" s="124"/>
      <c r="G26" s="348"/>
      <c r="H26" s="348"/>
      <c r="I26" s="348"/>
      <c r="J26" s="348"/>
      <c r="K26" s="348">
        <f t="shared" si="2"/>
        <v>0</v>
      </c>
      <c r="L26" s="16" t="str">
        <f t="shared" si="3"/>
        <v/>
      </c>
      <c r="M26" s="14"/>
      <c r="N26" s="4" t="str">
        <f t="shared" si="4"/>
        <v>A20</v>
      </c>
      <c r="O26" s="494" t="str">
        <f t="array" ref="O26:O29">""</f>
        <v/>
      </c>
    </row>
    <row r="27" customHeight="1" spans="1:15">
      <c r="A27" s="37" t="s">
        <v>299</v>
      </c>
      <c r="B27" s="38"/>
      <c r="C27" s="21"/>
      <c r="D27" s="21"/>
      <c r="E27" s="31"/>
      <c r="F27" s="19"/>
      <c r="G27" s="31">
        <f>SUM(G7:G26)</f>
        <v>0</v>
      </c>
      <c r="H27" s="31"/>
      <c r="I27" s="31"/>
      <c r="J27" s="31"/>
      <c r="K27" s="31">
        <f>SUM(K7:K26)</f>
        <v>0</v>
      </c>
      <c r="L27" s="16" t="str">
        <f t="shared" si="3"/>
        <v/>
      </c>
      <c r="M27" s="21"/>
      <c r="O27" s="494" t="str">
        <v/>
      </c>
    </row>
    <row r="28" customHeight="1" spans="1:15">
      <c r="A28" s="3" t="str">
        <f>基本信息输入表!$K$6&amp;"填表人："&amp;基本信息输入表!$M$15</f>
        <v>产权持有单位填表人：</v>
      </c>
      <c r="K28" s="3" t="str">
        <f>"评估人员："&amp;基本信息输入表!$Q$15</f>
        <v>评估人员：</v>
      </c>
      <c r="N28" s="4" t="s">
        <v>474</v>
      </c>
      <c r="O28" s="494" t="str">
        <v/>
      </c>
    </row>
    <row r="29" customHeight="1" spans="1:15">
      <c r="A29" s="3" t="str">
        <f>"填表日期："&amp;YEAR(基本信息输入表!$O$15)&amp;"年"&amp;MONTH(基本信息输入表!$O$15)&amp;"月"&amp;DAY(基本信息输入表!$O$15)&amp;"日"</f>
        <v>填表日期：1900年1月0日</v>
      </c>
      <c r="O29" s="494" t="str">
        <v/>
      </c>
    </row>
  </sheetData>
  <mergeCells count="5">
    <mergeCell ref="A2:M2"/>
    <mergeCell ref="A3:L3"/>
    <mergeCell ref="L4:M4"/>
    <mergeCell ref="L5:M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0" orientation="landscape"/>
  <headerFooter scaleWithDoc="0">
    <oddFooter>&amp;C&amp;"Arial Narrow,常规"&amp;10 &amp;"宋体,常规"第&amp;"Arial Narrow,常规"&amp;P&amp;"宋体,常规"页，共&amp;"Arial Narrow,常规"&amp;N&amp;"宋体,常规"页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N29"/>
  <sheetViews>
    <sheetView showGridLines="0" workbookViewId="0">
      <selection activeCell="O30" sqref="O30"/>
    </sheetView>
  </sheetViews>
  <sheetFormatPr defaultColWidth="9" defaultRowHeight="15.75" customHeight="1"/>
  <cols>
    <col min="1" max="1" width="5.19166666666667" style="3" customWidth="1"/>
    <col min="2" max="2" width="16.5" style="3" customWidth="1"/>
    <col min="3" max="3" width="8" style="3" customWidth="1"/>
    <col min="4" max="4" width="8.5" style="3" customWidth="1"/>
    <col min="5" max="5" width="13.8166666666667" style="3" customWidth="1"/>
    <col min="6" max="6" width="9.81666666666667" style="3" customWidth="1"/>
    <col min="7" max="7" width="18.8166666666667" style="3" customWidth="1"/>
    <col min="8" max="8" width="7.5" style="3" customWidth="1"/>
    <col min="9" max="9" width="6.5" style="3" customWidth="1"/>
    <col min="10" max="10" width="21.6916666666667" style="3" customWidth="1"/>
    <col min="11" max="11" width="14.1916666666667" style="491" customWidth="1"/>
    <col min="12" max="12" width="9" style="3" customWidth="1"/>
    <col min="13" max="13" width="14.8166666666667" style="4" customWidth="1"/>
    <col min="14" max="14" width="4" style="5" customWidth="1"/>
    <col min="15" max="15" width="9" style="3" customWidth="1"/>
    <col min="16" max="16384" width="9" style="3"/>
  </cols>
  <sheetData>
    <row r="1" customHeight="1" spans="1:14">
      <c r="A1" s="6" t="s">
        <v>0</v>
      </c>
      <c r="M1" s="22" t="str">
        <f t="array" ref="M1:N1">"请勿删除或清空该列内容"</f>
        <v>请勿删除或清空该列内容</v>
      </c>
      <c r="N1" s="23" t="str">
        <v>请勿删除或清空该列内容</v>
      </c>
    </row>
    <row r="2" s="1" customFormat="1" ht="30" customHeight="1" spans="1:14">
      <c r="A2" s="7" t="s">
        <v>526</v>
      </c>
      <c r="M2" s="24"/>
      <c r="N2" s="25" t="str">
        <f t="array" ref="N2:N7">""</f>
        <v/>
      </c>
    </row>
    <row r="3" customHeight="1" spans="1:14">
      <c r="A3" s="4" t="str">
        <f>"评估基准日："&amp;TEXT(基本信息输入表!M7,"yyyy年mm月dd日")</f>
        <v>评估基准日：2024年06月30日</v>
      </c>
      <c r="N3" s="5" t="str">
        <v/>
      </c>
    </row>
    <row r="4" ht="14.25" customHeight="1" spans="1:14">
      <c r="A4" s="4"/>
      <c r="B4" s="4"/>
      <c r="C4" s="4"/>
      <c r="D4" s="4"/>
      <c r="E4" s="4"/>
      <c r="F4" s="4"/>
      <c r="G4" s="4"/>
      <c r="H4" s="4"/>
      <c r="I4" s="4"/>
      <c r="J4" s="4"/>
      <c r="K4" s="492"/>
      <c r="L4" s="8" t="s">
        <v>527</v>
      </c>
      <c r="N4" s="5" t="str">
        <v/>
      </c>
    </row>
    <row r="5" customHeight="1" spans="1:14">
      <c r="A5" s="3" t="str">
        <f>基本信息输入表!K6&amp;"："&amp;基本信息输入表!M6</f>
        <v>产权持有单位：贵州林东煤业发展有限责任公司</v>
      </c>
      <c r="L5" s="8" t="s">
        <v>445</v>
      </c>
      <c r="N5" s="5" t="str">
        <v/>
      </c>
    </row>
    <row r="6" s="2" customFormat="1" ht="27" customHeight="1" spans="1:14">
      <c r="A6" s="11" t="s">
        <v>472</v>
      </c>
      <c r="B6" s="11" t="s">
        <v>528</v>
      </c>
      <c r="C6" s="11" t="s">
        <v>529</v>
      </c>
      <c r="D6" s="11" t="s">
        <v>512</v>
      </c>
      <c r="E6" s="11" t="s">
        <v>513</v>
      </c>
      <c r="F6" s="11" t="s">
        <v>514</v>
      </c>
      <c r="G6" s="11" t="s">
        <v>215</v>
      </c>
      <c r="H6" s="11" t="s">
        <v>530</v>
      </c>
      <c r="I6" s="11" t="s">
        <v>525</v>
      </c>
      <c r="J6" s="11" t="s">
        <v>216</v>
      </c>
      <c r="K6" s="493" t="s">
        <v>218</v>
      </c>
      <c r="L6" s="11" t="s">
        <v>348</v>
      </c>
      <c r="M6" s="2" t="s">
        <v>518</v>
      </c>
      <c r="N6" s="26" t="str">
        <v/>
      </c>
    </row>
    <row r="7" ht="15" customHeight="1" spans="1:14">
      <c r="A7" s="13" t="str">
        <f t="shared" ref="A7" si="0">IF(B7="","",ROW()-6)</f>
        <v/>
      </c>
      <c r="B7" s="14"/>
      <c r="C7" s="14"/>
      <c r="D7" s="14"/>
      <c r="E7" s="16"/>
      <c r="F7" s="124"/>
      <c r="G7" s="348"/>
      <c r="H7" s="348"/>
      <c r="I7" s="348"/>
      <c r="J7" s="16">
        <f>G7</f>
        <v>0</v>
      </c>
      <c r="K7" s="16" t="str">
        <f t="shared" ref="K7" si="1">IF(G7=0,"",(J7-G7)/G7*100)</f>
        <v/>
      </c>
      <c r="L7" s="14"/>
      <c r="M7" s="4" t="str">
        <f>"A"&amp;ROW()-6</f>
        <v>A1</v>
      </c>
      <c r="N7" s="5" t="str">
        <v/>
      </c>
    </row>
    <row r="8" ht="15" customHeight="1" spans="1:13">
      <c r="A8" s="13" t="str">
        <f t="shared" ref="A8:A26" si="2">IF(B8="","",ROW()-6)</f>
        <v/>
      </c>
      <c r="B8" s="14"/>
      <c r="C8" s="14"/>
      <c r="D8" s="14"/>
      <c r="E8" s="16"/>
      <c r="F8" s="124"/>
      <c r="G8" s="348"/>
      <c r="H8" s="348"/>
      <c r="I8" s="348"/>
      <c r="J8" s="16">
        <f t="shared" ref="J8:J26" si="3">G8</f>
        <v>0</v>
      </c>
      <c r="K8" s="16" t="str">
        <f t="shared" ref="K8:K27" si="4">IF(G8=0,"",(J8-G8)/G8*100)</f>
        <v/>
      </c>
      <c r="L8" s="14"/>
      <c r="M8" s="4" t="str">
        <f t="shared" ref="M8:M26" si="5">"A"&amp;ROW()-6</f>
        <v>A2</v>
      </c>
    </row>
    <row r="9" ht="15" customHeight="1" spans="1:13">
      <c r="A9" s="13" t="str">
        <f t="shared" si="2"/>
        <v/>
      </c>
      <c r="B9" s="14"/>
      <c r="C9" s="14"/>
      <c r="D9" s="14"/>
      <c r="E9" s="16"/>
      <c r="F9" s="124"/>
      <c r="G9" s="348"/>
      <c r="H9" s="348"/>
      <c r="I9" s="348"/>
      <c r="J9" s="16">
        <f t="shared" si="3"/>
        <v>0</v>
      </c>
      <c r="K9" s="16" t="str">
        <f t="shared" si="4"/>
        <v/>
      </c>
      <c r="L9" s="14"/>
      <c r="M9" s="4" t="str">
        <f t="shared" si="5"/>
        <v>A3</v>
      </c>
    </row>
    <row r="10" ht="15" customHeight="1" spans="1:13">
      <c r="A10" s="13" t="str">
        <f t="shared" si="2"/>
        <v/>
      </c>
      <c r="B10" s="14"/>
      <c r="C10" s="14"/>
      <c r="D10" s="14"/>
      <c r="E10" s="16"/>
      <c r="F10" s="124"/>
      <c r="G10" s="348"/>
      <c r="H10" s="348"/>
      <c r="I10" s="348"/>
      <c r="J10" s="16">
        <f t="shared" si="3"/>
        <v>0</v>
      </c>
      <c r="K10" s="16" t="str">
        <f t="shared" si="4"/>
        <v/>
      </c>
      <c r="L10" s="14"/>
      <c r="M10" s="4" t="str">
        <f t="shared" si="5"/>
        <v>A4</v>
      </c>
    </row>
    <row r="11" ht="15" customHeight="1" spans="1:13">
      <c r="A11" s="13" t="str">
        <f t="shared" si="2"/>
        <v/>
      </c>
      <c r="B11" s="14"/>
      <c r="C11" s="14"/>
      <c r="D11" s="14"/>
      <c r="E11" s="16"/>
      <c r="F11" s="124"/>
      <c r="G11" s="348"/>
      <c r="H11" s="348"/>
      <c r="I11" s="348"/>
      <c r="J11" s="16">
        <f t="shared" si="3"/>
        <v>0</v>
      </c>
      <c r="K11" s="16" t="str">
        <f t="shared" si="4"/>
        <v/>
      </c>
      <c r="L11" s="14"/>
      <c r="M11" s="4" t="str">
        <f t="shared" si="5"/>
        <v>A5</v>
      </c>
    </row>
    <row r="12" ht="15" customHeight="1" spans="1:13">
      <c r="A12" s="13" t="str">
        <f t="shared" si="2"/>
        <v/>
      </c>
      <c r="B12" s="14"/>
      <c r="C12" s="14"/>
      <c r="D12" s="14"/>
      <c r="E12" s="16"/>
      <c r="F12" s="124"/>
      <c r="G12" s="348"/>
      <c r="H12" s="348"/>
      <c r="I12" s="348"/>
      <c r="J12" s="16">
        <f t="shared" si="3"/>
        <v>0</v>
      </c>
      <c r="K12" s="16" t="str">
        <f t="shared" si="4"/>
        <v/>
      </c>
      <c r="L12" s="14"/>
      <c r="M12" s="4" t="str">
        <f t="shared" si="5"/>
        <v>A6</v>
      </c>
    </row>
    <row r="13" ht="15" customHeight="1" spans="1:13">
      <c r="A13" s="13" t="str">
        <f t="shared" si="2"/>
        <v/>
      </c>
      <c r="B13" s="14"/>
      <c r="C13" s="14"/>
      <c r="D13" s="14"/>
      <c r="E13" s="16"/>
      <c r="F13" s="124"/>
      <c r="G13" s="348"/>
      <c r="H13" s="348"/>
      <c r="I13" s="348"/>
      <c r="J13" s="16">
        <f t="shared" si="3"/>
        <v>0</v>
      </c>
      <c r="K13" s="16" t="str">
        <f t="shared" si="4"/>
        <v/>
      </c>
      <c r="L13" s="14"/>
      <c r="M13" s="4" t="str">
        <f t="shared" si="5"/>
        <v>A7</v>
      </c>
    </row>
    <row r="14" ht="15" customHeight="1" spans="1:13">
      <c r="A14" s="13" t="str">
        <f t="shared" si="2"/>
        <v/>
      </c>
      <c r="B14" s="14"/>
      <c r="C14" s="14"/>
      <c r="D14" s="14"/>
      <c r="E14" s="16"/>
      <c r="F14" s="124"/>
      <c r="G14" s="348"/>
      <c r="H14" s="348"/>
      <c r="I14" s="348"/>
      <c r="J14" s="16">
        <f t="shared" si="3"/>
        <v>0</v>
      </c>
      <c r="K14" s="16" t="str">
        <f t="shared" si="4"/>
        <v/>
      </c>
      <c r="L14" s="14"/>
      <c r="M14" s="4" t="str">
        <f t="shared" si="5"/>
        <v>A8</v>
      </c>
    </row>
    <row r="15" ht="15" customHeight="1" spans="1:13">
      <c r="A15" s="13" t="str">
        <f t="shared" si="2"/>
        <v/>
      </c>
      <c r="B15" s="14"/>
      <c r="C15" s="14"/>
      <c r="D15" s="14"/>
      <c r="E15" s="16"/>
      <c r="F15" s="124"/>
      <c r="G15" s="348"/>
      <c r="H15" s="348"/>
      <c r="I15" s="348"/>
      <c r="J15" s="16">
        <f t="shared" si="3"/>
        <v>0</v>
      </c>
      <c r="K15" s="16" t="str">
        <f t="shared" si="4"/>
        <v/>
      </c>
      <c r="L15" s="14"/>
      <c r="M15" s="4" t="str">
        <f t="shared" si="5"/>
        <v>A9</v>
      </c>
    </row>
    <row r="16" ht="15" customHeight="1" spans="1:13">
      <c r="A16" s="13" t="str">
        <f t="shared" si="2"/>
        <v/>
      </c>
      <c r="B16" s="14"/>
      <c r="C16" s="14"/>
      <c r="D16" s="14"/>
      <c r="E16" s="16"/>
      <c r="F16" s="124"/>
      <c r="G16" s="348"/>
      <c r="H16" s="348"/>
      <c r="I16" s="348"/>
      <c r="J16" s="16">
        <f t="shared" si="3"/>
        <v>0</v>
      </c>
      <c r="K16" s="16" t="str">
        <f t="shared" si="4"/>
        <v/>
      </c>
      <c r="L16" s="14"/>
      <c r="M16" s="4" t="str">
        <f t="shared" si="5"/>
        <v>A10</v>
      </c>
    </row>
    <row r="17" ht="15" customHeight="1" spans="1:13">
      <c r="A17" s="13" t="str">
        <f t="shared" si="2"/>
        <v/>
      </c>
      <c r="B17" s="14"/>
      <c r="C17" s="14"/>
      <c r="D17" s="14"/>
      <c r="E17" s="16"/>
      <c r="F17" s="124"/>
      <c r="G17" s="348"/>
      <c r="H17" s="348"/>
      <c r="I17" s="348"/>
      <c r="J17" s="16">
        <f t="shared" si="3"/>
        <v>0</v>
      </c>
      <c r="K17" s="16" t="str">
        <f t="shared" si="4"/>
        <v/>
      </c>
      <c r="L17" s="14"/>
      <c r="M17" s="4" t="str">
        <f t="shared" si="5"/>
        <v>A11</v>
      </c>
    </row>
    <row r="18" ht="15" customHeight="1" spans="1:13">
      <c r="A18" s="13" t="str">
        <f t="shared" si="2"/>
        <v/>
      </c>
      <c r="B18" s="14"/>
      <c r="C18" s="14"/>
      <c r="D18" s="14"/>
      <c r="E18" s="16"/>
      <c r="F18" s="124"/>
      <c r="G18" s="348"/>
      <c r="H18" s="348"/>
      <c r="I18" s="348"/>
      <c r="J18" s="16">
        <f t="shared" si="3"/>
        <v>0</v>
      </c>
      <c r="K18" s="16" t="str">
        <f t="shared" si="4"/>
        <v/>
      </c>
      <c r="L18" s="14"/>
      <c r="M18" s="4" t="str">
        <f t="shared" si="5"/>
        <v>A12</v>
      </c>
    </row>
    <row r="19" ht="15" customHeight="1" spans="1:13">
      <c r="A19" s="13" t="str">
        <f t="shared" si="2"/>
        <v/>
      </c>
      <c r="B19" s="14"/>
      <c r="C19" s="14"/>
      <c r="D19" s="14"/>
      <c r="E19" s="16"/>
      <c r="F19" s="124"/>
      <c r="G19" s="348"/>
      <c r="H19" s="348"/>
      <c r="I19" s="348"/>
      <c r="J19" s="16">
        <f t="shared" si="3"/>
        <v>0</v>
      </c>
      <c r="K19" s="16" t="str">
        <f t="shared" si="4"/>
        <v/>
      </c>
      <c r="L19" s="14"/>
      <c r="M19" s="4" t="str">
        <f t="shared" si="5"/>
        <v>A13</v>
      </c>
    </row>
    <row r="20" ht="15" customHeight="1" spans="1:13">
      <c r="A20" s="13" t="str">
        <f t="shared" si="2"/>
        <v/>
      </c>
      <c r="B20" s="14"/>
      <c r="C20" s="14"/>
      <c r="D20" s="14"/>
      <c r="E20" s="16"/>
      <c r="F20" s="124"/>
      <c r="G20" s="348"/>
      <c r="H20" s="348"/>
      <c r="I20" s="348"/>
      <c r="J20" s="16">
        <f t="shared" si="3"/>
        <v>0</v>
      </c>
      <c r="K20" s="16" t="str">
        <f t="shared" si="4"/>
        <v/>
      </c>
      <c r="L20" s="14"/>
      <c r="M20" s="4" t="str">
        <f t="shared" si="5"/>
        <v>A14</v>
      </c>
    </row>
    <row r="21" ht="15" customHeight="1" spans="1:13">
      <c r="A21" s="13" t="str">
        <f t="shared" si="2"/>
        <v/>
      </c>
      <c r="B21" s="14"/>
      <c r="C21" s="14"/>
      <c r="D21" s="14"/>
      <c r="E21" s="16"/>
      <c r="F21" s="124"/>
      <c r="G21" s="348"/>
      <c r="H21" s="348"/>
      <c r="I21" s="348"/>
      <c r="J21" s="16">
        <f t="shared" si="3"/>
        <v>0</v>
      </c>
      <c r="K21" s="16" t="str">
        <f t="shared" si="4"/>
        <v/>
      </c>
      <c r="L21" s="14"/>
      <c r="M21" s="4" t="str">
        <f t="shared" si="5"/>
        <v>A15</v>
      </c>
    </row>
    <row r="22" ht="15" customHeight="1" spans="1:13">
      <c r="A22" s="13" t="str">
        <f t="shared" si="2"/>
        <v/>
      </c>
      <c r="B22" s="14"/>
      <c r="C22" s="14"/>
      <c r="D22" s="14"/>
      <c r="E22" s="16"/>
      <c r="F22" s="124"/>
      <c r="G22" s="348"/>
      <c r="H22" s="348"/>
      <c r="I22" s="348"/>
      <c r="J22" s="16">
        <f t="shared" si="3"/>
        <v>0</v>
      </c>
      <c r="K22" s="16" t="str">
        <f t="shared" si="4"/>
        <v/>
      </c>
      <c r="L22" s="14"/>
      <c r="M22" s="4" t="str">
        <f t="shared" si="5"/>
        <v>A16</v>
      </c>
    </row>
    <row r="23" ht="15" customHeight="1" spans="1:13">
      <c r="A23" s="13" t="str">
        <f t="shared" si="2"/>
        <v/>
      </c>
      <c r="B23" s="14"/>
      <c r="C23" s="14"/>
      <c r="D23" s="14"/>
      <c r="E23" s="16"/>
      <c r="F23" s="124"/>
      <c r="G23" s="348"/>
      <c r="H23" s="348"/>
      <c r="I23" s="348"/>
      <c r="J23" s="16">
        <f t="shared" si="3"/>
        <v>0</v>
      </c>
      <c r="K23" s="16" t="str">
        <f t="shared" si="4"/>
        <v/>
      </c>
      <c r="L23" s="14"/>
      <c r="M23" s="4" t="str">
        <f t="shared" si="5"/>
        <v>A17</v>
      </c>
    </row>
    <row r="24" ht="15" customHeight="1" spans="1:13">
      <c r="A24" s="13" t="str">
        <f t="shared" si="2"/>
        <v/>
      </c>
      <c r="B24" s="14"/>
      <c r="C24" s="14"/>
      <c r="D24" s="14"/>
      <c r="E24" s="16"/>
      <c r="F24" s="124"/>
      <c r="G24" s="348"/>
      <c r="H24" s="348"/>
      <c r="I24" s="348"/>
      <c r="J24" s="16">
        <f t="shared" si="3"/>
        <v>0</v>
      </c>
      <c r="K24" s="16" t="str">
        <f t="shared" si="4"/>
        <v/>
      </c>
      <c r="L24" s="14"/>
      <c r="M24" s="4" t="str">
        <f t="shared" si="5"/>
        <v>A18</v>
      </c>
    </row>
    <row r="25" ht="15" customHeight="1" spans="1:13">
      <c r="A25" s="13" t="str">
        <f t="shared" si="2"/>
        <v/>
      </c>
      <c r="B25" s="14"/>
      <c r="C25" s="14"/>
      <c r="D25" s="14"/>
      <c r="E25" s="16"/>
      <c r="F25" s="124"/>
      <c r="G25" s="348"/>
      <c r="H25" s="348"/>
      <c r="I25" s="348"/>
      <c r="J25" s="16">
        <f t="shared" si="3"/>
        <v>0</v>
      </c>
      <c r="K25" s="16" t="str">
        <f t="shared" si="4"/>
        <v/>
      </c>
      <c r="L25" s="14"/>
      <c r="M25" s="4" t="str">
        <f t="shared" si="5"/>
        <v>A19</v>
      </c>
    </row>
    <row r="26" ht="15" customHeight="1" spans="1:14">
      <c r="A26" s="13" t="str">
        <f t="shared" si="2"/>
        <v/>
      </c>
      <c r="B26" s="14"/>
      <c r="C26" s="14"/>
      <c r="D26" s="14"/>
      <c r="E26" s="16"/>
      <c r="F26" s="124"/>
      <c r="G26" s="348"/>
      <c r="H26" s="348"/>
      <c r="I26" s="348"/>
      <c r="J26" s="16">
        <f t="shared" si="3"/>
        <v>0</v>
      </c>
      <c r="K26" s="16" t="str">
        <f t="shared" si="4"/>
        <v/>
      </c>
      <c r="L26" s="14"/>
      <c r="M26" s="4" t="str">
        <f t="shared" si="5"/>
        <v>A20</v>
      </c>
      <c r="N26" s="5" t="str">
        <f t="array" ref="N26:N29">""</f>
        <v/>
      </c>
    </row>
    <row r="27" customHeight="1" spans="1:14">
      <c r="A27" s="37" t="s">
        <v>299</v>
      </c>
      <c r="B27" s="38"/>
      <c r="C27" s="21"/>
      <c r="D27" s="21"/>
      <c r="E27" s="31"/>
      <c r="F27" s="254"/>
      <c r="G27" s="31">
        <f>SUM(G7:G26)</f>
        <v>0</v>
      </c>
      <c r="H27" s="31"/>
      <c r="I27" s="31"/>
      <c r="J27" s="31">
        <f>SUM(J7:J26)</f>
        <v>0</v>
      </c>
      <c r="K27" s="16" t="str">
        <f t="shared" si="4"/>
        <v/>
      </c>
      <c r="L27" s="21"/>
      <c r="N27" s="5" t="str">
        <v/>
      </c>
    </row>
    <row r="28" customHeight="1" spans="1:14">
      <c r="A28" s="3" t="str">
        <f>基本信息输入表!$K$6&amp;"填表人："&amp;基本信息输入表!$M$16</f>
        <v>产权持有单位填表人：</v>
      </c>
      <c r="J28" s="3" t="str">
        <f>"评估人员："&amp;基本信息输入表!$Q$16</f>
        <v>评估人员：</v>
      </c>
      <c r="M28" s="4" t="s">
        <v>474</v>
      </c>
      <c r="N28" s="5" t="str">
        <v/>
      </c>
    </row>
    <row r="29" customHeight="1" spans="1:14">
      <c r="A29" s="3" t="str">
        <f>"填表日期："&amp;YEAR(基本信息输入表!$O$16)&amp;"年"&amp;MONTH(基本信息输入表!$O$16)&amp;"月"&amp;DAY(基本信息输入表!$O$16)&amp;"日"</f>
        <v>填表日期：1900年1月0日</v>
      </c>
      <c r="N29" s="5" t="str">
        <v/>
      </c>
    </row>
  </sheetData>
  <mergeCells count="3">
    <mergeCell ref="A2:L2"/>
    <mergeCell ref="A3:L3"/>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G29"/>
  <sheetViews>
    <sheetView showGridLines="0" workbookViewId="0">
      <selection activeCell="O30" sqref="O30"/>
    </sheetView>
  </sheetViews>
  <sheetFormatPr defaultColWidth="9" defaultRowHeight="15.75" customHeight="1" outlineLevelCol="6"/>
  <cols>
    <col min="1" max="1" width="7.5" style="3" customWidth="1"/>
    <col min="2" max="2" width="28" style="3" customWidth="1"/>
    <col min="3" max="5" width="18.6916666666667" style="3" customWidth="1"/>
    <col min="6" max="6" width="14.1916666666667" style="3" customWidth="1"/>
    <col min="7" max="8" width="9" style="3" customWidth="1"/>
    <col min="9" max="16384" width="9" style="3"/>
  </cols>
  <sheetData>
    <row r="1" customHeight="1" spans="1:1">
      <c r="A1" s="6" t="s">
        <v>0</v>
      </c>
    </row>
    <row r="2" s="1" customFormat="1" ht="30" customHeight="1" spans="1:1">
      <c r="A2" s="7" t="s">
        <v>531</v>
      </c>
    </row>
    <row r="3" customHeight="1" spans="1:1">
      <c r="A3" s="4" t="str">
        <f>"评估基准日："&amp;TEXT(基本信息输入表!M7,"yyyy年mm月dd日")</f>
        <v>评估基准日：2024年06月30日</v>
      </c>
    </row>
    <row r="4" ht="14.25" customHeight="1" spans="1:6">
      <c r="A4" s="4"/>
      <c r="B4" s="4"/>
      <c r="C4" s="4"/>
      <c r="D4" s="4"/>
      <c r="E4" s="4"/>
      <c r="F4" s="8" t="s">
        <v>532</v>
      </c>
    </row>
    <row r="5" customHeight="1" spans="1:6">
      <c r="A5" s="9" t="str">
        <f>基本信息输入表!K6&amp;"："&amp;基本信息输入表!M6</f>
        <v>产权持有单位：贵州林东煤业发展有限责任公司</v>
      </c>
      <c r="B5" s="10"/>
      <c r="C5" s="10"/>
      <c r="F5" s="8" t="s">
        <v>445</v>
      </c>
    </row>
    <row r="6" s="2" customFormat="1" customHeight="1" spans="1:6">
      <c r="A6" s="34" t="s">
        <v>490</v>
      </c>
      <c r="B6" s="34" t="s">
        <v>268</v>
      </c>
      <c r="C6" s="34" t="s">
        <v>215</v>
      </c>
      <c r="D6" s="34" t="s">
        <v>216</v>
      </c>
      <c r="E6" s="60" t="s">
        <v>289</v>
      </c>
      <c r="F6" s="34" t="s">
        <v>218</v>
      </c>
    </row>
    <row r="7" customHeight="1" spans="1:6">
      <c r="A7" s="44" t="s">
        <v>533</v>
      </c>
      <c r="B7" s="44" t="s">
        <v>534</v>
      </c>
      <c r="C7" s="45">
        <f>'3-2-1交易性-股票'!I27</f>
        <v>0</v>
      </c>
      <c r="D7" s="45">
        <f>'3-2-1交易性-股票'!J27</f>
        <v>0</v>
      </c>
      <c r="E7" s="45">
        <f>D7-C7</f>
        <v>0</v>
      </c>
      <c r="F7" s="45" t="str">
        <f>IF(C7=0,"",E7/C7*100)</f>
        <v/>
      </c>
    </row>
    <row r="8" customHeight="1" spans="1:6">
      <c r="A8" s="44" t="s">
        <v>535</v>
      </c>
      <c r="B8" s="44" t="s">
        <v>536</v>
      </c>
      <c r="C8" s="45">
        <f>'3-2-2交易性-债券'!I27</f>
        <v>0</v>
      </c>
      <c r="D8" s="45">
        <f>'3-2-2交易性-债券'!J27</f>
        <v>0</v>
      </c>
      <c r="E8" s="45">
        <f>D8-C8</f>
        <v>0</v>
      </c>
      <c r="F8" s="45" t="str">
        <f>IF(C8=0,"",E8/C8*100)</f>
        <v/>
      </c>
    </row>
    <row r="9" customHeight="1" spans="1:6">
      <c r="A9" s="44" t="s">
        <v>537</v>
      </c>
      <c r="B9" s="44" t="s">
        <v>538</v>
      </c>
      <c r="C9" s="45">
        <f>'3-2-3交易性-基金'!I27</f>
        <v>0</v>
      </c>
      <c r="D9" s="45">
        <f>'3-2-3交易性-基金'!J27</f>
        <v>0</v>
      </c>
      <c r="E9" s="45">
        <f>D9-C9</f>
        <v>0</v>
      </c>
      <c r="F9" s="45" t="str">
        <f>IF(C9=0,"",E9/C9*100)</f>
        <v/>
      </c>
    </row>
    <row r="10" customHeight="1" spans="1:6">
      <c r="A10" s="44" t="s">
        <v>539</v>
      </c>
      <c r="B10" s="44" t="s">
        <v>540</v>
      </c>
      <c r="C10" s="45">
        <f>'3-2-4交易性-其他'!I27</f>
        <v>0</v>
      </c>
      <c r="D10" s="45">
        <f>'3-2-4交易性-其他'!J27</f>
        <v>0</v>
      </c>
      <c r="E10" s="45">
        <f>D10-C10</f>
        <v>0</v>
      </c>
      <c r="F10" s="45" t="str">
        <f>IF(C10=0,"",E10/C10*100)</f>
        <v/>
      </c>
    </row>
    <row r="11" customHeight="1" spans="1:6">
      <c r="A11" s="44"/>
      <c r="B11" s="44"/>
      <c r="C11" s="45"/>
      <c r="D11" s="45"/>
      <c r="E11" s="45"/>
      <c r="F11" s="45"/>
    </row>
    <row r="12" customHeight="1" spans="1:6">
      <c r="A12" s="44"/>
      <c r="B12" s="45"/>
      <c r="C12" s="45"/>
      <c r="D12" s="45"/>
      <c r="E12" s="45"/>
      <c r="F12" s="45"/>
    </row>
    <row r="13" customHeight="1" spans="1:6">
      <c r="A13" s="44"/>
      <c r="B13" s="45"/>
      <c r="C13" s="45"/>
      <c r="D13" s="45"/>
      <c r="E13" s="45"/>
      <c r="F13" s="45"/>
    </row>
    <row r="14" customHeight="1" spans="1:6">
      <c r="A14" s="44"/>
      <c r="B14" s="45"/>
      <c r="C14" s="45"/>
      <c r="D14" s="45"/>
      <c r="E14" s="45"/>
      <c r="F14" s="45"/>
    </row>
    <row r="15" customHeight="1" spans="1:6">
      <c r="A15" s="44"/>
      <c r="B15" s="45"/>
      <c r="C15" s="45"/>
      <c r="D15" s="45"/>
      <c r="E15" s="45"/>
      <c r="F15" s="45"/>
    </row>
    <row r="16" customHeight="1" spans="1:6">
      <c r="A16" s="44"/>
      <c r="B16" s="45"/>
      <c r="C16" s="45"/>
      <c r="D16" s="45"/>
      <c r="E16" s="45"/>
      <c r="F16" s="45"/>
    </row>
    <row r="17" customHeight="1" spans="1:6">
      <c r="A17" s="44"/>
      <c r="B17" s="45"/>
      <c r="C17" s="45"/>
      <c r="D17" s="45"/>
      <c r="E17" s="45"/>
      <c r="F17" s="45"/>
    </row>
    <row r="18" customHeight="1" spans="1:6">
      <c r="A18" s="44"/>
      <c r="B18" s="45"/>
      <c r="C18" s="45"/>
      <c r="D18" s="45"/>
      <c r="E18" s="45"/>
      <c r="F18" s="45"/>
    </row>
    <row r="19" customHeight="1" spans="1:6">
      <c r="A19" s="44"/>
      <c r="B19" s="45"/>
      <c r="C19" s="45"/>
      <c r="D19" s="45"/>
      <c r="E19" s="45"/>
      <c r="F19" s="45"/>
    </row>
    <row r="20" customHeight="1" spans="1:6">
      <c r="A20" s="44"/>
      <c r="B20" s="45"/>
      <c r="C20" s="45"/>
      <c r="D20" s="45"/>
      <c r="E20" s="45"/>
      <c r="F20" s="45"/>
    </row>
    <row r="21" customHeight="1" spans="1:6">
      <c r="A21" s="44"/>
      <c r="B21" s="45"/>
      <c r="C21" s="45"/>
      <c r="D21" s="45"/>
      <c r="E21" s="45"/>
      <c r="F21" s="45"/>
    </row>
    <row r="22" customHeight="1" spans="1:6">
      <c r="A22" s="44"/>
      <c r="B22" s="45"/>
      <c r="C22" s="45"/>
      <c r="D22" s="45"/>
      <c r="E22" s="45"/>
      <c r="F22" s="45"/>
    </row>
    <row r="23" customHeight="1" spans="1:6">
      <c r="A23" s="44"/>
      <c r="B23" s="45"/>
      <c r="C23" s="45"/>
      <c r="D23" s="45"/>
      <c r="E23" s="45"/>
      <c r="F23" s="45"/>
    </row>
    <row r="24" customHeight="1" spans="1:6">
      <c r="A24" s="44"/>
      <c r="B24" s="45"/>
      <c r="C24" s="45"/>
      <c r="D24" s="45"/>
      <c r="E24" s="45"/>
      <c r="F24" s="45"/>
    </row>
    <row r="25" customHeight="1" spans="1:6">
      <c r="A25" s="44"/>
      <c r="B25" s="45"/>
      <c r="C25" s="45"/>
      <c r="D25" s="45"/>
      <c r="E25" s="45"/>
      <c r="F25" s="45"/>
    </row>
    <row r="26" customHeight="1" spans="1:6">
      <c r="A26" s="44"/>
      <c r="B26" s="45"/>
      <c r="C26" s="45"/>
      <c r="D26" s="45"/>
      <c r="E26" s="45"/>
      <c r="F26" s="45"/>
    </row>
    <row r="27" customHeight="1" spans="1:6">
      <c r="A27" s="37" t="s">
        <v>299</v>
      </c>
      <c r="B27" s="38"/>
      <c r="C27" s="45">
        <f>SUM(C7:C26)</f>
        <v>0</v>
      </c>
      <c r="D27" s="45">
        <f>SUM(D7:D26)</f>
        <v>0</v>
      </c>
      <c r="E27" s="45">
        <f>D27-C27</f>
        <v>0</v>
      </c>
      <c r="F27" s="45" t="str">
        <f>IF(C27=0,"",E27/C27*100)</f>
        <v/>
      </c>
    </row>
    <row r="28" customHeight="1" spans="1:7">
      <c r="A28" s="3" t="str">
        <f>基本信息输入表!$K$6&amp;"填表人："&amp;基本信息输入表!$M$17</f>
        <v>产权持有单位填表人：</v>
      </c>
      <c r="D28" s="3" t="str">
        <f>"评估人员："&amp;基本信息输入表!$Q$17</f>
        <v>评估人员：</v>
      </c>
      <c r="G28" s="3" t="s">
        <v>473</v>
      </c>
    </row>
    <row r="29" customHeight="1" spans="1:7">
      <c r="A29" s="3" t="str">
        <f>"填表日期："&amp;YEAR(基本信息输入表!$O$17)&amp;"年"&amp;MONTH(基本信息输入表!$O$17)&amp;"月"&amp;DAY(基本信息输入表!$O$17)&amp;"日"</f>
        <v>填表日期：1900年1月0日</v>
      </c>
      <c r="G29" s="3" t="s">
        <v>474</v>
      </c>
    </row>
  </sheetData>
  <mergeCells count="4">
    <mergeCell ref="A2:F2"/>
    <mergeCell ref="A3:F3"/>
    <mergeCell ref="A5:C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orientation="landscape"/>
  <headerFooter scaleWithDoc="0">
    <oddFooter>&amp;C&amp;"Arial Narrow,常规"&amp;10 &amp;"宋体,常规"第&amp;"Arial Narrow,常规"&amp;P&amp;"宋体,常规"页，共&amp;"Arial Narrow,常规"&amp;N&amp;"宋体,常规"页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N29"/>
  <sheetViews>
    <sheetView showGridLines="0" workbookViewId="0">
      <selection activeCell="O30" sqref="O30"/>
    </sheetView>
  </sheetViews>
  <sheetFormatPr defaultColWidth="9" defaultRowHeight="15.75" customHeight="1"/>
  <cols>
    <col min="1" max="1" width="5.69166666666667" style="3" customWidth="1"/>
    <col min="2" max="2" width="15.1916666666667" style="3" customWidth="1"/>
    <col min="3" max="4" width="9" style="3" customWidth="1"/>
    <col min="5" max="5" width="8.69166666666667" style="236" customWidth="1"/>
    <col min="6" max="6" width="7.69166666666667" style="3" customWidth="1"/>
    <col min="7" max="7" width="8.19166666666667" style="3" customWidth="1"/>
    <col min="8" max="8" width="15.6916666666667" style="3" customWidth="1"/>
    <col min="9" max="10" width="21.3166666666667" style="3" customWidth="1"/>
    <col min="11" max="11" width="12.6916666666667" style="3" customWidth="1"/>
    <col min="12" max="12" width="9" style="3" customWidth="1"/>
    <col min="13" max="13" width="15.5" style="4" customWidth="1"/>
    <col min="14" max="14" width="4.31666666666667" style="5" customWidth="1"/>
    <col min="15" max="15" width="9" style="3" customWidth="1"/>
    <col min="16" max="16384" width="9" style="3"/>
  </cols>
  <sheetData>
    <row r="1" customHeight="1" spans="1:14">
      <c r="A1" s="6" t="s">
        <v>0</v>
      </c>
      <c r="M1" s="22" t="str">
        <f t="array" ref="M1:N1">"请勿删除或清空该列内容"</f>
        <v>请勿删除或清空该列内容</v>
      </c>
      <c r="N1" s="23" t="str">
        <v>请勿删除或清空该列内容</v>
      </c>
    </row>
    <row r="2" s="1" customFormat="1" ht="30" customHeight="1" spans="1:14">
      <c r="A2" s="7" t="s">
        <v>541</v>
      </c>
      <c r="M2" s="24"/>
      <c r="N2" s="25" t="str">
        <f t="array" ref="N2:N7">""</f>
        <v/>
      </c>
    </row>
    <row r="3" customHeight="1" spans="1:14">
      <c r="A3" s="4" t="str">
        <f>"评估基准日："&amp;TEXT(基本信息输入表!M7,"yyyy年mm月dd日")</f>
        <v>评估基准日：2024年06月30日</v>
      </c>
      <c r="N3" s="5" t="str">
        <v/>
      </c>
    </row>
    <row r="4" ht="14.25" customHeight="1" spans="1:14">
      <c r="A4" s="4"/>
      <c r="B4" s="4"/>
      <c r="C4" s="4"/>
      <c r="D4" s="4"/>
      <c r="E4" s="343"/>
      <c r="F4" s="4"/>
      <c r="G4" s="4"/>
      <c r="H4" s="4"/>
      <c r="I4" s="4"/>
      <c r="J4" s="4"/>
      <c r="K4" s="8" t="s">
        <v>542</v>
      </c>
      <c r="N4" s="5" t="str">
        <v/>
      </c>
    </row>
    <row r="5" customHeight="1" spans="1:14">
      <c r="A5" s="3" t="str">
        <f>基本信息输入表!K6&amp;"："&amp;基本信息输入表!M6</f>
        <v>产权持有单位：贵州林东煤业发展有限责任公司</v>
      </c>
      <c r="K5" s="73" t="s">
        <v>445</v>
      </c>
      <c r="L5" s="10"/>
      <c r="N5" s="5" t="str">
        <v/>
      </c>
    </row>
    <row r="6" s="2" customFormat="1" customHeight="1" spans="1:14">
      <c r="A6" s="11" t="s">
        <v>472</v>
      </c>
      <c r="B6" s="11" t="s">
        <v>316</v>
      </c>
      <c r="C6" s="11" t="s">
        <v>543</v>
      </c>
      <c r="D6" s="11" t="s">
        <v>544</v>
      </c>
      <c r="E6" s="344" t="s">
        <v>545</v>
      </c>
      <c r="F6" s="11" t="s">
        <v>546</v>
      </c>
      <c r="G6" s="11" t="s">
        <v>547</v>
      </c>
      <c r="H6" s="11" t="s">
        <v>548</v>
      </c>
      <c r="I6" s="11" t="s">
        <v>215</v>
      </c>
      <c r="J6" s="11" t="s">
        <v>216</v>
      </c>
      <c r="K6" s="11" t="s">
        <v>218</v>
      </c>
      <c r="L6" s="11" t="s">
        <v>348</v>
      </c>
      <c r="M6" s="2" t="s">
        <v>518</v>
      </c>
      <c r="N6" s="26" t="str">
        <v/>
      </c>
    </row>
    <row r="7" ht="15" customHeight="1" spans="1:14">
      <c r="A7" s="13" t="str">
        <f t="shared" ref="A7" si="0">IF(C7="","",ROW()-6)</f>
        <v/>
      </c>
      <c r="B7" s="14"/>
      <c r="C7" s="14"/>
      <c r="D7" s="13"/>
      <c r="E7" s="15"/>
      <c r="F7" s="54"/>
      <c r="G7" s="16"/>
      <c r="H7" s="16"/>
      <c r="I7" s="348"/>
      <c r="J7" s="16">
        <f>I7</f>
        <v>0</v>
      </c>
      <c r="K7" s="16" t="str">
        <f t="shared" ref="K7" si="1">IF(I7=0,"",(J7-I7)/I7*100)</f>
        <v/>
      </c>
      <c r="L7" s="14"/>
      <c r="M7" s="4" t="str">
        <f>"A"&amp;ROW()-6</f>
        <v>A1</v>
      </c>
      <c r="N7" s="5" t="str">
        <v/>
      </c>
    </row>
    <row r="8" ht="15" customHeight="1" spans="1:13">
      <c r="A8" s="13" t="str">
        <f t="shared" ref="A8:A26" si="2">IF(C8="","",ROW()-6)</f>
        <v/>
      </c>
      <c r="B8" s="14"/>
      <c r="C8" s="14"/>
      <c r="D8" s="13"/>
      <c r="E8" s="15"/>
      <c r="F8" s="54"/>
      <c r="G8" s="16"/>
      <c r="H8" s="16"/>
      <c r="I8" s="348"/>
      <c r="J8" s="16">
        <f t="shared" ref="J8:J26" si="3">I8</f>
        <v>0</v>
      </c>
      <c r="K8" s="16" t="str">
        <f t="shared" ref="K8:K27" si="4">IF(I8=0,"",(J8-I8)/I8*100)</f>
        <v/>
      </c>
      <c r="L8" s="14"/>
      <c r="M8" s="4" t="str">
        <f t="shared" ref="M8:M26" si="5">"A"&amp;ROW()-6</f>
        <v>A2</v>
      </c>
    </row>
    <row r="9" ht="15" customHeight="1" spans="1:13">
      <c r="A9" s="13" t="str">
        <f t="shared" si="2"/>
        <v/>
      </c>
      <c r="B9" s="14"/>
      <c r="C9" s="14"/>
      <c r="D9" s="13"/>
      <c r="E9" s="15"/>
      <c r="F9" s="54"/>
      <c r="G9" s="16"/>
      <c r="H9" s="16"/>
      <c r="I9" s="348"/>
      <c r="J9" s="16">
        <f t="shared" si="3"/>
        <v>0</v>
      </c>
      <c r="K9" s="16" t="str">
        <f t="shared" si="4"/>
        <v/>
      </c>
      <c r="L9" s="14"/>
      <c r="M9" s="4" t="str">
        <f t="shared" si="5"/>
        <v>A3</v>
      </c>
    </row>
    <row r="10" ht="15" customHeight="1" spans="1:13">
      <c r="A10" s="13" t="str">
        <f t="shared" si="2"/>
        <v/>
      </c>
      <c r="B10" s="14"/>
      <c r="C10" s="14"/>
      <c r="D10" s="13"/>
      <c r="E10" s="15"/>
      <c r="F10" s="54"/>
      <c r="G10" s="16"/>
      <c r="H10" s="16"/>
      <c r="I10" s="348"/>
      <c r="J10" s="16">
        <f t="shared" si="3"/>
        <v>0</v>
      </c>
      <c r="K10" s="16" t="str">
        <f t="shared" si="4"/>
        <v/>
      </c>
      <c r="L10" s="14"/>
      <c r="M10" s="4" t="str">
        <f t="shared" si="5"/>
        <v>A4</v>
      </c>
    </row>
    <row r="11" ht="15" customHeight="1" spans="1:13">
      <c r="A11" s="13" t="str">
        <f t="shared" si="2"/>
        <v/>
      </c>
      <c r="B11" s="14"/>
      <c r="C11" s="14"/>
      <c r="D11" s="13"/>
      <c r="E11" s="15"/>
      <c r="F11" s="54"/>
      <c r="G11" s="16"/>
      <c r="H11" s="16"/>
      <c r="I11" s="348"/>
      <c r="J11" s="16">
        <f t="shared" si="3"/>
        <v>0</v>
      </c>
      <c r="K11" s="16" t="str">
        <f t="shared" si="4"/>
        <v/>
      </c>
      <c r="L11" s="14"/>
      <c r="M11" s="4" t="str">
        <f t="shared" si="5"/>
        <v>A5</v>
      </c>
    </row>
    <row r="12" ht="15" customHeight="1" spans="1:13">
      <c r="A12" s="13" t="str">
        <f t="shared" si="2"/>
        <v/>
      </c>
      <c r="B12" s="14"/>
      <c r="C12" s="14"/>
      <c r="D12" s="13"/>
      <c r="E12" s="15"/>
      <c r="F12" s="54"/>
      <c r="G12" s="16"/>
      <c r="H12" s="16"/>
      <c r="I12" s="348"/>
      <c r="J12" s="16">
        <f t="shared" si="3"/>
        <v>0</v>
      </c>
      <c r="K12" s="16" t="str">
        <f t="shared" si="4"/>
        <v/>
      </c>
      <c r="L12" s="14"/>
      <c r="M12" s="4" t="str">
        <f t="shared" si="5"/>
        <v>A6</v>
      </c>
    </row>
    <row r="13" ht="15" customHeight="1" spans="1:13">
      <c r="A13" s="13" t="str">
        <f t="shared" si="2"/>
        <v/>
      </c>
      <c r="B13" s="14"/>
      <c r="C13" s="14"/>
      <c r="D13" s="13"/>
      <c r="E13" s="15"/>
      <c r="F13" s="54"/>
      <c r="G13" s="16"/>
      <c r="H13" s="16"/>
      <c r="I13" s="348"/>
      <c r="J13" s="16">
        <f t="shared" si="3"/>
        <v>0</v>
      </c>
      <c r="K13" s="16" t="str">
        <f t="shared" si="4"/>
        <v/>
      </c>
      <c r="L13" s="14"/>
      <c r="M13" s="4" t="str">
        <f t="shared" si="5"/>
        <v>A7</v>
      </c>
    </row>
    <row r="14" ht="15" customHeight="1" spans="1:13">
      <c r="A14" s="13" t="str">
        <f t="shared" si="2"/>
        <v/>
      </c>
      <c r="B14" s="14"/>
      <c r="C14" s="14"/>
      <c r="D14" s="13"/>
      <c r="E14" s="15"/>
      <c r="F14" s="54"/>
      <c r="G14" s="16"/>
      <c r="H14" s="16"/>
      <c r="I14" s="348"/>
      <c r="J14" s="16">
        <f t="shared" si="3"/>
        <v>0</v>
      </c>
      <c r="K14" s="16" t="str">
        <f t="shared" si="4"/>
        <v/>
      </c>
      <c r="L14" s="14"/>
      <c r="M14" s="4" t="str">
        <f t="shared" si="5"/>
        <v>A8</v>
      </c>
    </row>
    <row r="15" ht="15" customHeight="1" spans="1:13">
      <c r="A15" s="13" t="str">
        <f t="shared" si="2"/>
        <v/>
      </c>
      <c r="B15" s="14"/>
      <c r="C15" s="14"/>
      <c r="D15" s="13"/>
      <c r="E15" s="15"/>
      <c r="F15" s="54"/>
      <c r="G15" s="16"/>
      <c r="H15" s="16"/>
      <c r="I15" s="348"/>
      <c r="J15" s="16">
        <f t="shared" si="3"/>
        <v>0</v>
      </c>
      <c r="K15" s="16" t="str">
        <f t="shared" si="4"/>
        <v/>
      </c>
      <c r="L15" s="14"/>
      <c r="M15" s="4" t="str">
        <f t="shared" si="5"/>
        <v>A9</v>
      </c>
    </row>
    <row r="16" ht="15" customHeight="1" spans="1:13">
      <c r="A16" s="13" t="str">
        <f t="shared" si="2"/>
        <v/>
      </c>
      <c r="B16" s="14"/>
      <c r="C16" s="14"/>
      <c r="D16" s="13"/>
      <c r="E16" s="15"/>
      <c r="F16" s="54"/>
      <c r="G16" s="16"/>
      <c r="H16" s="16"/>
      <c r="I16" s="348"/>
      <c r="J16" s="16">
        <f t="shared" si="3"/>
        <v>0</v>
      </c>
      <c r="K16" s="16" t="str">
        <f t="shared" si="4"/>
        <v/>
      </c>
      <c r="L16" s="14"/>
      <c r="M16" s="4" t="str">
        <f t="shared" si="5"/>
        <v>A10</v>
      </c>
    </row>
    <row r="17" ht="15" customHeight="1" spans="1:13">
      <c r="A17" s="13" t="str">
        <f t="shared" si="2"/>
        <v/>
      </c>
      <c r="B17" s="14"/>
      <c r="C17" s="14"/>
      <c r="D17" s="13"/>
      <c r="E17" s="15"/>
      <c r="F17" s="54"/>
      <c r="G17" s="16"/>
      <c r="H17" s="16"/>
      <c r="I17" s="348"/>
      <c r="J17" s="16">
        <f t="shared" si="3"/>
        <v>0</v>
      </c>
      <c r="K17" s="16" t="str">
        <f t="shared" si="4"/>
        <v/>
      </c>
      <c r="L17" s="14"/>
      <c r="M17" s="4" t="str">
        <f t="shared" si="5"/>
        <v>A11</v>
      </c>
    </row>
    <row r="18" ht="15" customHeight="1" spans="1:13">
      <c r="A18" s="13" t="str">
        <f t="shared" si="2"/>
        <v/>
      </c>
      <c r="B18" s="14"/>
      <c r="C18" s="14"/>
      <c r="D18" s="13"/>
      <c r="E18" s="15"/>
      <c r="F18" s="54"/>
      <c r="G18" s="16"/>
      <c r="H18" s="16"/>
      <c r="I18" s="348"/>
      <c r="J18" s="16">
        <f t="shared" si="3"/>
        <v>0</v>
      </c>
      <c r="K18" s="16" t="str">
        <f t="shared" si="4"/>
        <v/>
      </c>
      <c r="L18" s="14"/>
      <c r="M18" s="4" t="str">
        <f t="shared" si="5"/>
        <v>A12</v>
      </c>
    </row>
    <row r="19" ht="15" customHeight="1" spans="1:13">
      <c r="A19" s="13" t="str">
        <f t="shared" si="2"/>
        <v/>
      </c>
      <c r="B19" s="14"/>
      <c r="C19" s="14"/>
      <c r="D19" s="13"/>
      <c r="E19" s="15"/>
      <c r="F19" s="54"/>
      <c r="G19" s="16"/>
      <c r="H19" s="16"/>
      <c r="I19" s="348"/>
      <c r="J19" s="16">
        <f t="shared" si="3"/>
        <v>0</v>
      </c>
      <c r="K19" s="16" t="str">
        <f t="shared" si="4"/>
        <v/>
      </c>
      <c r="L19" s="14"/>
      <c r="M19" s="4" t="str">
        <f t="shared" si="5"/>
        <v>A13</v>
      </c>
    </row>
    <row r="20" ht="15" customHeight="1" spans="1:13">
      <c r="A20" s="13" t="str">
        <f t="shared" si="2"/>
        <v/>
      </c>
      <c r="B20" s="14"/>
      <c r="C20" s="14"/>
      <c r="D20" s="13"/>
      <c r="E20" s="15"/>
      <c r="F20" s="54"/>
      <c r="G20" s="16"/>
      <c r="H20" s="16"/>
      <c r="I20" s="348"/>
      <c r="J20" s="16">
        <f t="shared" si="3"/>
        <v>0</v>
      </c>
      <c r="K20" s="16" t="str">
        <f t="shared" si="4"/>
        <v/>
      </c>
      <c r="L20" s="14"/>
      <c r="M20" s="4" t="str">
        <f t="shared" si="5"/>
        <v>A14</v>
      </c>
    </row>
    <row r="21" ht="15" customHeight="1" spans="1:13">
      <c r="A21" s="13" t="str">
        <f t="shared" si="2"/>
        <v/>
      </c>
      <c r="B21" s="14"/>
      <c r="C21" s="14"/>
      <c r="D21" s="13"/>
      <c r="E21" s="15"/>
      <c r="F21" s="54"/>
      <c r="G21" s="16"/>
      <c r="H21" s="16"/>
      <c r="I21" s="348"/>
      <c r="J21" s="16">
        <f t="shared" si="3"/>
        <v>0</v>
      </c>
      <c r="K21" s="16" t="str">
        <f t="shared" si="4"/>
        <v/>
      </c>
      <c r="L21" s="14"/>
      <c r="M21" s="4" t="str">
        <f t="shared" si="5"/>
        <v>A15</v>
      </c>
    </row>
    <row r="22" ht="15" customHeight="1" spans="1:13">
      <c r="A22" s="13" t="str">
        <f t="shared" si="2"/>
        <v/>
      </c>
      <c r="B22" s="14"/>
      <c r="C22" s="14"/>
      <c r="D22" s="13"/>
      <c r="E22" s="15"/>
      <c r="F22" s="54"/>
      <c r="G22" s="16"/>
      <c r="H22" s="16"/>
      <c r="I22" s="348"/>
      <c r="J22" s="16">
        <f t="shared" si="3"/>
        <v>0</v>
      </c>
      <c r="K22" s="16" t="str">
        <f t="shared" si="4"/>
        <v/>
      </c>
      <c r="L22" s="14"/>
      <c r="M22" s="4" t="str">
        <f t="shared" si="5"/>
        <v>A16</v>
      </c>
    </row>
    <row r="23" ht="15" customHeight="1" spans="1:13">
      <c r="A23" s="13" t="str">
        <f t="shared" si="2"/>
        <v/>
      </c>
      <c r="B23" s="14"/>
      <c r="C23" s="14"/>
      <c r="D23" s="13"/>
      <c r="E23" s="15"/>
      <c r="F23" s="54"/>
      <c r="G23" s="16"/>
      <c r="H23" s="16"/>
      <c r="I23" s="348"/>
      <c r="J23" s="16">
        <f t="shared" si="3"/>
        <v>0</v>
      </c>
      <c r="K23" s="16" t="str">
        <f t="shared" si="4"/>
        <v/>
      </c>
      <c r="L23" s="14"/>
      <c r="M23" s="4" t="str">
        <f t="shared" si="5"/>
        <v>A17</v>
      </c>
    </row>
    <row r="24" ht="15" customHeight="1" spans="1:13">
      <c r="A24" s="13" t="str">
        <f t="shared" si="2"/>
        <v/>
      </c>
      <c r="B24" s="14"/>
      <c r="C24" s="14"/>
      <c r="D24" s="13"/>
      <c r="E24" s="15"/>
      <c r="F24" s="54"/>
      <c r="G24" s="16"/>
      <c r="H24" s="16"/>
      <c r="I24" s="348"/>
      <c r="J24" s="16">
        <f t="shared" si="3"/>
        <v>0</v>
      </c>
      <c r="K24" s="16" t="str">
        <f t="shared" si="4"/>
        <v/>
      </c>
      <c r="L24" s="14"/>
      <c r="M24" s="4" t="str">
        <f t="shared" si="5"/>
        <v>A18</v>
      </c>
    </row>
    <row r="25" ht="15" customHeight="1" spans="1:13">
      <c r="A25" s="13" t="str">
        <f t="shared" si="2"/>
        <v/>
      </c>
      <c r="B25" s="14"/>
      <c r="C25" s="14"/>
      <c r="D25" s="13"/>
      <c r="E25" s="15"/>
      <c r="F25" s="54"/>
      <c r="G25" s="16"/>
      <c r="H25" s="16"/>
      <c r="I25" s="348"/>
      <c r="J25" s="16">
        <f t="shared" si="3"/>
        <v>0</v>
      </c>
      <c r="K25" s="16" t="str">
        <f t="shared" si="4"/>
        <v/>
      </c>
      <c r="L25" s="14"/>
      <c r="M25" s="4" t="str">
        <f t="shared" si="5"/>
        <v>A19</v>
      </c>
    </row>
    <row r="26" ht="15" customHeight="1" spans="1:14">
      <c r="A26" s="13" t="str">
        <f t="shared" si="2"/>
        <v/>
      </c>
      <c r="B26" s="14"/>
      <c r="C26" s="14"/>
      <c r="D26" s="13"/>
      <c r="E26" s="15"/>
      <c r="F26" s="54"/>
      <c r="G26" s="16"/>
      <c r="H26" s="16"/>
      <c r="I26" s="348"/>
      <c r="J26" s="16">
        <f t="shared" si="3"/>
        <v>0</v>
      </c>
      <c r="K26" s="16" t="str">
        <f t="shared" si="4"/>
        <v/>
      </c>
      <c r="L26" s="14"/>
      <c r="M26" s="4" t="str">
        <f t="shared" si="5"/>
        <v>A20</v>
      </c>
      <c r="N26" s="5" t="str">
        <f t="array" ref="N26:N29">""</f>
        <v/>
      </c>
    </row>
    <row r="27" customHeight="1" spans="1:14">
      <c r="A27" s="37" t="s">
        <v>299</v>
      </c>
      <c r="B27" s="38"/>
      <c r="C27" s="21"/>
      <c r="D27" s="21"/>
      <c r="E27" s="347"/>
      <c r="F27" s="21"/>
      <c r="G27" s="21"/>
      <c r="H27" s="31"/>
      <c r="I27" s="31">
        <f>SUM(I7:I26)</f>
        <v>0</v>
      </c>
      <c r="J27" s="31">
        <f>SUM(J7:J26)</f>
        <v>0</v>
      </c>
      <c r="K27" s="16" t="str">
        <f t="shared" si="4"/>
        <v/>
      </c>
      <c r="L27" s="21"/>
      <c r="N27" s="5" t="str">
        <v/>
      </c>
    </row>
    <row r="28" customHeight="1" spans="1:14">
      <c r="A28" s="3" t="str">
        <f>基本信息输入表!$K$6&amp;"填表人："&amp;基本信息输入表!$M$18</f>
        <v>产权持有单位填表人：</v>
      </c>
      <c r="J28" s="3" t="str">
        <f>"评估人员："&amp;基本信息输入表!$Q$18</f>
        <v>评估人员：</v>
      </c>
      <c r="M28" s="4" t="s">
        <v>474</v>
      </c>
      <c r="N28" s="5" t="str">
        <v/>
      </c>
    </row>
    <row r="29" customHeight="1" spans="1:14">
      <c r="A29" s="3" t="str">
        <f>"填表日期："&amp;YEAR(基本信息输入表!$O$18)&amp;"年"&amp;MONTH(基本信息输入表!$O$18)&amp;"月"&amp;DAY(基本信息输入表!$O$18)&amp;"日"</f>
        <v>填表日期：1900年1月0日</v>
      </c>
      <c r="N29" s="5" t="str">
        <v/>
      </c>
    </row>
  </sheetData>
  <mergeCells count="5">
    <mergeCell ref="A2:L2"/>
    <mergeCell ref="A3:L3"/>
    <mergeCell ref="K4:L4"/>
    <mergeCell ref="K5:L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0" orientation="landscape"/>
  <headerFooter scaleWithDoc="0">
    <oddFooter>&amp;C&amp;"Arial Narrow,常规"&amp;10 &amp;"宋体,常规"第&amp;"Arial Narrow,常规"&amp;P&amp;"宋体,常规"页，共&amp;"Arial Narrow,常规"&amp;N&amp;"宋体,常规"页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N29"/>
  <sheetViews>
    <sheetView showGridLines="0" workbookViewId="0">
      <selection activeCell="O30" sqref="O30"/>
    </sheetView>
  </sheetViews>
  <sheetFormatPr defaultColWidth="9" defaultRowHeight="15.75" customHeight="1"/>
  <cols>
    <col min="1" max="1" width="5.5" style="3" customWidth="1"/>
    <col min="2" max="2" width="18.1916666666667" style="3" customWidth="1"/>
    <col min="3" max="4" width="9" style="3" customWidth="1"/>
    <col min="5" max="6" width="8.19166666666667" style="236" customWidth="1"/>
    <col min="7" max="7" width="9" style="3" customWidth="1"/>
    <col min="8" max="10" width="19.1916666666667" style="3" customWidth="1"/>
    <col min="11" max="11" width="12.6916666666667" style="3" customWidth="1"/>
    <col min="12" max="12" width="7.69166666666667" style="3" customWidth="1"/>
    <col min="13" max="13" width="15.3166666666667" style="4" customWidth="1"/>
    <col min="14" max="14" width="5.19166666666667" style="5" customWidth="1"/>
    <col min="15" max="15" width="9" style="3" customWidth="1"/>
    <col min="16" max="16384" width="9" style="3"/>
  </cols>
  <sheetData>
    <row r="1" customHeight="1" spans="1:14">
      <c r="A1" s="6" t="s">
        <v>0</v>
      </c>
      <c r="M1" s="22" t="str">
        <f t="array" ref="M1:N1">"请勿删除或清空该列内容"</f>
        <v>请勿删除或清空该列内容</v>
      </c>
      <c r="N1" s="23" t="str">
        <v>请勿删除或清空该列内容</v>
      </c>
    </row>
    <row r="2" s="1" customFormat="1" ht="30" customHeight="1" spans="1:14">
      <c r="A2" s="7" t="s">
        <v>549</v>
      </c>
      <c r="M2" s="24"/>
      <c r="N2" s="25" t="str">
        <f t="array" ref="N2:N7">""</f>
        <v/>
      </c>
    </row>
    <row r="3" customHeight="1" spans="1:14">
      <c r="A3" s="4" t="str">
        <f>"评估基准日："&amp;TEXT(基本信息输入表!M7,"yyyy年mm月dd日")</f>
        <v>评估基准日：2024年06月30日</v>
      </c>
      <c r="N3" s="5" t="str">
        <v/>
      </c>
    </row>
    <row r="4" ht="14.25" customHeight="1" spans="1:14">
      <c r="A4" s="4"/>
      <c r="B4" s="4"/>
      <c r="C4" s="4"/>
      <c r="D4" s="4"/>
      <c r="E4" s="343"/>
      <c r="F4" s="343"/>
      <c r="G4" s="4"/>
      <c r="H4" s="4"/>
      <c r="I4" s="4"/>
      <c r="J4" s="4"/>
      <c r="K4" s="8" t="s">
        <v>550</v>
      </c>
      <c r="L4" s="8"/>
      <c r="N4" s="5" t="str">
        <v/>
      </c>
    </row>
    <row r="5" customHeight="1" spans="1:14">
      <c r="A5" s="3" t="str">
        <f>基本信息输入表!K6&amp;"："&amp;基本信息输入表!M6</f>
        <v>产权持有单位：贵州林东煤业发展有限责任公司</v>
      </c>
      <c r="K5" s="73" t="s">
        <v>445</v>
      </c>
      <c r="L5" s="10"/>
      <c r="N5" s="5" t="str">
        <v/>
      </c>
    </row>
    <row r="6" s="2" customFormat="1" customHeight="1" spans="1:14">
      <c r="A6" s="11" t="s">
        <v>472</v>
      </c>
      <c r="B6" s="11" t="s">
        <v>316</v>
      </c>
      <c r="C6" s="11" t="s">
        <v>551</v>
      </c>
      <c r="D6" s="11" t="s">
        <v>552</v>
      </c>
      <c r="E6" s="344" t="s">
        <v>553</v>
      </c>
      <c r="F6" s="344" t="s">
        <v>545</v>
      </c>
      <c r="G6" s="11" t="s">
        <v>554</v>
      </c>
      <c r="H6" s="11" t="s">
        <v>555</v>
      </c>
      <c r="I6" s="11" t="s">
        <v>215</v>
      </c>
      <c r="J6" s="11" t="s">
        <v>216</v>
      </c>
      <c r="K6" s="11" t="s">
        <v>218</v>
      </c>
      <c r="L6" s="11" t="s">
        <v>348</v>
      </c>
      <c r="M6" s="2" t="s">
        <v>518</v>
      </c>
      <c r="N6" s="26" t="str">
        <v/>
      </c>
    </row>
    <row r="7" s="4" customFormat="1" customHeight="1" spans="1:14">
      <c r="A7" s="276" t="str">
        <f t="shared" ref="A7" si="0">IF(C7="","",ROW()-6)</f>
        <v/>
      </c>
      <c r="B7" s="276"/>
      <c r="C7" s="276"/>
      <c r="D7" s="276"/>
      <c r="E7" s="301"/>
      <c r="F7" s="301"/>
      <c r="G7" s="300"/>
      <c r="H7" s="276"/>
      <c r="I7" s="276"/>
      <c r="J7" s="16">
        <f>I7</f>
        <v>0</v>
      </c>
      <c r="K7" s="276" t="str">
        <f t="shared" ref="K7" si="1">IF(I7=0,"",(J7-I7)/I7*100)</f>
        <v/>
      </c>
      <c r="L7" s="276"/>
      <c r="M7" s="4" t="str">
        <f>"A"&amp;ROW()-6</f>
        <v>A1</v>
      </c>
      <c r="N7" s="364" t="str">
        <v/>
      </c>
    </row>
    <row r="8" s="4" customFormat="1" customHeight="1" spans="1:14">
      <c r="A8" s="276" t="str">
        <f t="shared" ref="A8:A26" si="2">IF(C8="","",ROW()-6)</f>
        <v/>
      </c>
      <c r="B8" s="276"/>
      <c r="C8" s="276"/>
      <c r="D8" s="276"/>
      <c r="E8" s="301"/>
      <c r="F8" s="301"/>
      <c r="G8" s="300"/>
      <c r="H8" s="276"/>
      <c r="I8" s="276"/>
      <c r="J8" s="16">
        <f t="shared" ref="J8:J26" si="3">I8</f>
        <v>0</v>
      </c>
      <c r="K8" s="276" t="str">
        <f t="shared" ref="K8:K27" si="4">IF(I8=0,"",(J8-I8)/I8*100)</f>
        <v/>
      </c>
      <c r="L8" s="276"/>
      <c r="M8" s="4" t="str">
        <f t="shared" ref="M8:M26" si="5">"A"&amp;ROW()-6</f>
        <v>A2</v>
      </c>
      <c r="N8" s="364"/>
    </row>
    <row r="9" s="4" customFormat="1" customHeight="1" spans="1:14">
      <c r="A9" s="276" t="str">
        <f t="shared" si="2"/>
        <v/>
      </c>
      <c r="B9" s="276"/>
      <c r="C9" s="276"/>
      <c r="D9" s="276"/>
      <c r="E9" s="301"/>
      <c r="F9" s="301"/>
      <c r="G9" s="300"/>
      <c r="H9" s="276"/>
      <c r="I9" s="276"/>
      <c r="J9" s="16">
        <f t="shared" si="3"/>
        <v>0</v>
      </c>
      <c r="K9" s="276" t="str">
        <f t="shared" si="4"/>
        <v/>
      </c>
      <c r="L9" s="276"/>
      <c r="M9" s="4" t="str">
        <f t="shared" si="5"/>
        <v>A3</v>
      </c>
      <c r="N9" s="364"/>
    </row>
    <row r="10" s="4" customFormat="1" customHeight="1" spans="1:14">
      <c r="A10" s="276" t="str">
        <f t="shared" si="2"/>
        <v/>
      </c>
      <c r="B10" s="276"/>
      <c r="C10" s="276"/>
      <c r="D10" s="276"/>
      <c r="E10" s="301"/>
      <c r="F10" s="301"/>
      <c r="G10" s="300"/>
      <c r="H10" s="276"/>
      <c r="I10" s="276"/>
      <c r="J10" s="16">
        <f t="shared" si="3"/>
        <v>0</v>
      </c>
      <c r="K10" s="276" t="str">
        <f t="shared" si="4"/>
        <v/>
      </c>
      <c r="L10" s="276"/>
      <c r="M10" s="4" t="str">
        <f t="shared" si="5"/>
        <v>A4</v>
      </c>
      <c r="N10" s="364"/>
    </row>
    <row r="11" s="4" customFormat="1" customHeight="1" spans="1:14">
      <c r="A11" s="276" t="str">
        <f t="shared" si="2"/>
        <v/>
      </c>
      <c r="B11" s="276"/>
      <c r="C11" s="276"/>
      <c r="D11" s="276"/>
      <c r="E11" s="301"/>
      <c r="F11" s="301"/>
      <c r="G11" s="300"/>
      <c r="H11" s="276"/>
      <c r="I11" s="276"/>
      <c r="J11" s="16">
        <f t="shared" si="3"/>
        <v>0</v>
      </c>
      <c r="K11" s="276" t="str">
        <f t="shared" si="4"/>
        <v/>
      </c>
      <c r="L11" s="276"/>
      <c r="M11" s="4" t="str">
        <f t="shared" si="5"/>
        <v>A5</v>
      </c>
      <c r="N11" s="364"/>
    </row>
    <row r="12" s="4" customFormat="1" customHeight="1" spans="1:14">
      <c r="A12" s="276" t="str">
        <f t="shared" si="2"/>
        <v/>
      </c>
      <c r="B12" s="276"/>
      <c r="C12" s="276"/>
      <c r="D12" s="276"/>
      <c r="E12" s="301"/>
      <c r="F12" s="301"/>
      <c r="G12" s="300"/>
      <c r="H12" s="276"/>
      <c r="I12" s="276"/>
      <c r="J12" s="16">
        <f t="shared" si="3"/>
        <v>0</v>
      </c>
      <c r="K12" s="276" t="str">
        <f t="shared" si="4"/>
        <v/>
      </c>
      <c r="L12" s="276"/>
      <c r="M12" s="4" t="str">
        <f t="shared" si="5"/>
        <v>A6</v>
      </c>
      <c r="N12" s="364"/>
    </row>
    <row r="13" s="4" customFormat="1" customHeight="1" spans="1:14">
      <c r="A13" s="276" t="str">
        <f t="shared" si="2"/>
        <v/>
      </c>
      <c r="B13" s="276"/>
      <c r="C13" s="276"/>
      <c r="D13" s="276"/>
      <c r="E13" s="301"/>
      <c r="F13" s="301"/>
      <c r="G13" s="300"/>
      <c r="H13" s="276"/>
      <c r="I13" s="276"/>
      <c r="J13" s="16">
        <f t="shared" si="3"/>
        <v>0</v>
      </c>
      <c r="K13" s="276" t="str">
        <f t="shared" si="4"/>
        <v/>
      </c>
      <c r="L13" s="276"/>
      <c r="M13" s="4" t="str">
        <f t="shared" si="5"/>
        <v>A7</v>
      </c>
      <c r="N13" s="364"/>
    </row>
    <row r="14" s="4" customFormat="1" customHeight="1" spans="1:14">
      <c r="A14" s="276" t="str">
        <f t="shared" si="2"/>
        <v/>
      </c>
      <c r="B14" s="276"/>
      <c r="C14" s="276"/>
      <c r="D14" s="276"/>
      <c r="E14" s="301"/>
      <c r="F14" s="301"/>
      <c r="G14" s="300"/>
      <c r="H14" s="276"/>
      <c r="I14" s="276"/>
      <c r="J14" s="16">
        <f t="shared" si="3"/>
        <v>0</v>
      </c>
      <c r="K14" s="276" t="str">
        <f t="shared" si="4"/>
        <v/>
      </c>
      <c r="L14" s="276"/>
      <c r="M14" s="4" t="str">
        <f t="shared" si="5"/>
        <v>A8</v>
      </c>
      <c r="N14" s="364"/>
    </row>
    <row r="15" s="4" customFormat="1" customHeight="1" spans="1:14">
      <c r="A15" s="276" t="str">
        <f t="shared" si="2"/>
        <v/>
      </c>
      <c r="B15" s="276"/>
      <c r="C15" s="276"/>
      <c r="D15" s="276"/>
      <c r="E15" s="301"/>
      <c r="F15" s="301"/>
      <c r="G15" s="300"/>
      <c r="H15" s="276"/>
      <c r="I15" s="276"/>
      <c r="J15" s="16">
        <f t="shared" si="3"/>
        <v>0</v>
      </c>
      <c r="K15" s="276" t="str">
        <f t="shared" si="4"/>
        <v/>
      </c>
      <c r="L15" s="276"/>
      <c r="M15" s="4" t="str">
        <f t="shared" si="5"/>
        <v>A9</v>
      </c>
      <c r="N15" s="364"/>
    </row>
    <row r="16" s="4" customFormat="1" customHeight="1" spans="1:14">
      <c r="A16" s="276" t="str">
        <f t="shared" si="2"/>
        <v/>
      </c>
      <c r="B16" s="276"/>
      <c r="C16" s="276"/>
      <c r="D16" s="276"/>
      <c r="E16" s="301"/>
      <c r="F16" s="301"/>
      <c r="G16" s="300"/>
      <c r="H16" s="276"/>
      <c r="I16" s="276"/>
      <c r="J16" s="16">
        <f t="shared" si="3"/>
        <v>0</v>
      </c>
      <c r="K16" s="276" t="str">
        <f t="shared" si="4"/>
        <v/>
      </c>
      <c r="L16" s="276"/>
      <c r="M16" s="4" t="str">
        <f t="shared" si="5"/>
        <v>A10</v>
      </c>
      <c r="N16" s="364"/>
    </row>
    <row r="17" s="4" customFormat="1" customHeight="1" spans="1:14">
      <c r="A17" s="276" t="str">
        <f t="shared" si="2"/>
        <v/>
      </c>
      <c r="B17" s="276"/>
      <c r="C17" s="276"/>
      <c r="D17" s="276"/>
      <c r="E17" s="301"/>
      <c r="F17" s="301"/>
      <c r="G17" s="300"/>
      <c r="H17" s="276"/>
      <c r="I17" s="276"/>
      <c r="J17" s="16">
        <f t="shared" si="3"/>
        <v>0</v>
      </c>
      <c r="K17" s="276" t="str">
        <f t="shared" si="4"/>
        <v/>
      </c>
      <c r="L17" s="276"/>
      <c r="M17" s="4" t="str">
        <f t="shared" si="5"/>
        <v>A11</v>
      </c>
      <c r="N17" s="364"/>
    </row>
    <row r="18" s="4" customFormat="1" customHeight="1" spans="1:14">
      <c r="A18" s="276" t="str">
        <f t="shared" si="2"/>
        <v/>
      </c>
      <c r="B18" s="276"/>
      <c r="C18" s="276"/>
      <c r="D18" s="276"/>
      <c r="E18" s="301"/>
      <c r="F18" s="301"/>
      <c r="G18" s="300"/>
      <c r="H18" s="276"/>
      <c r="I18" s="276"/>
      <c r="J18" s="16">
        <f t="shared" si="3"/>
        <v>0</v>
      </c>
      <c r="K18" s="276" t="str">
        <f t="shared" si="4"/>
        <v/>
      </c>
      <c r="L18" s="276"/>
      <c r="M18" s="4" t="str">
        <f t="shared" si="5"/>
        <v>A12</v>
      </c>
      <c r="N18" s="364"/>
    </row>
    <row r="19" s="4" customFormat="1" customHeight="1" spans="1:14">
      <c r="A19" s="276" t="str">
        <f t="shared" si="2"/>
        <v/>
      </c>
      <c r="B19" s="276"/>
      <c r="C19" s="276"/>
      <c r="D19" s="276"/>
      <c r="E19" s="301"/>
      <c r="F19" s="301"/>
      <c r="G19" s="300"/>
      <c r="H19" s="276"/>
      <c r="I19" s="276"/>
      <c r="J19" s="16">
        <f t="shared" si="3"/>
        <v>0</v>
      </c>
      <c r="K19" s="276" t="str">
        <f t="shared" si="4"/>
        <v/>
      </c>
      <c r="L19" s="276"/>
      <c r="M19" s="4" t="str">
        <f t="shared" si="5"/>
        <v>A13</v>
      </c>
      <c r="N19" s="364"/>
    </row>
    <row r="20" s="4" customFormat="1" customHeight="1" spans="1:14">
      <c r="A20" s="276" t="str">
        <f t="shared" si="2"/>
        <v/>
      </c>
      <c r="B20" s="276"/>
      <c r="C20" s="276"/>
      <c r="D20" s="276"/>
      <c r="E20" s="301"/>
      <c r="F20" s="301"/>
      <c r="G20" s="300"/>
      <c r="H20" s="276"/>
      <c r="I20" s="276"/>
      <c r="J20" s="16">
        <f t="shared" si="3"/>
        <v>0</v>
      </c>
      <c r="K20" s="276" t="str">
        <f t="shared" si="4"/>
        <v/>
      </c>
      <c r="L20" s="276"/>
      <c r="M20" s="4" t="str">
        <f t="shared" si="5"/>
        <v>A14</v>
      </c>
      <c r="N20" s="364"/>
    </row>
    <row r="21" s="4" customFormat="1" customHeight="1" spans="1:14">
      <c r="A21" s="276" t="str">
        <f t="shared" si="2"/>
        <v/>
      </c>
      <c r="B21" s="276"/>
      <c r="C21" s="276"/>
      <c r="D21" s="276"/>
      <c r="E21" s="301"/>
      <c r="F21" s="301"/>
      <c r="G21" s="300"/>
      <c r="H21" s="276"/>
      <c r="I21" s="276"/>
      <c r="J21" s="16">
        <f t="shared" si="3"/>
        <v>0</v>
      </c>
      <c r="K21" s="276" t="str">
        <f t="shared" si="4"/>
        <v/>
      </c>
      <c r="L21" s="276"/>
      <c r="M21" s="4" t="str">
        <f t="shared" si="5"/>
        <v>A15</v>
      </c>
      <c r="N21" s="364"/>
    </row>
    <row r="22" s="4" customFormat="1" customHeight="1" spans="1:14">
      <c r="A22" s="276" t="str">
        <f t="shared" si="2"/>
        <v/>
      </c>
      <c r="B22" s="276"/>
      <c r="C22" s="276"/>
      <c r="D22" s="276"/>
      <c r="E22" s="301"/>
      <c r="F22" s="301"/>
      <c r="G22" s="300"/>
      <c r="H22" s="276"/>
      <c r="I22" s="276"/>
      <c r="J22" s="16">
        <f t="shared" si="3"/>
        <v>0</v>
      </c>
      <c r="K22" s="276" t="str">
        <f t="shared" si="4"/>
        <v/>
      </c>
      <c r="L22" s="276"/>
      <c r="M22" s="4" t="str">
        <f t="shared" si="5"/>
        <v>A16</v>
      </c>
      <c r="N22" s="364"/>
    </row>
    <row r="23" s="4" customFormat="1" customHeight="1" spans="1:14">
      <c r="A23" s="276" t="str">
        <f t="shared" si="2"/>
        <v/>
      </c>
      <c r="B23" s="276"/>
      <c r="C23" s="276"/>
      <c r="D23" s="276"/>
      <c r="E23" s="301"/>
      <c r="F23" s="301"/>
      <c r="G23" s="300"/>
      <c r="H23" s="276"/>
      <c r="I23" s="276"/>
      <c r="J23" s="16">
        <f t="shared" si="3"/>
        <v>0</v>
      </c>
      <c r="K23" s="276" t="str">
        <f t="shared" si="4"/>
        <v/>
      </c>
      <c r="L23" s="276"/>
      <c r="M23" s="4" t="str">
        <f t="shared" si="5"/>
        <v>A17</v>
      </c>
      <c r="N23" s="364"/>
    </row>
    <row r="24" s="4" customFormat="1" customHeight="1" spans="1:14">
      <c r="A24" s="276" t="str">
        <f t="shared" si="2"/>
        <v/>
      </c>
      <c r="B24" s="276"/>
      <c r="C24" s="276"/>
      <c r="D24" s="276"/>
      <c r="E24" s="301"/>
      <c r="F24" s="301"/>
      <c r="G24" s="300"/>
      <c r="H24" s="276"/>
      <c r="I24" s="276"/>
      <c r="J24" s="16">
        <f t="shared" si="3"/>
        <v>0</v>
      </c>
      <c r="K24" s="276" t="str">
        <f t="shared" si="4"/>
        <v/>
      </c>
      <c r="L24" s="276"/>
      <c r="M24" s="4" t="str">
        <f t="shared" si="5"/>
        <v>A18</v>
      </c>
      <c r="N24" s="364"/>
    </row>
    <row r="25" s="4" customFormat="1" customHeight="1" spans="1:14">
      <c r="A25" s="276" t="str">
        <f t="shared" si="2"/>
        <v/>
      </c>
      <c r="B25" s="276"/>
      <c r="C25" s="276"/>
      <c r="D25" s="276"/>
      <c r="E25" s="301"/>
      <c r="F25" s="301"/>
      <c r="G25" s="300"/>
      <c r="H25" s="276"/>
      <c r="I25" s="276"/>
      <c r="J25" s="16">
        <f t="shared" si="3"/>
        <v>0</v>
      </c>
      <c r="K25" s="276" t="str">
        <f t="shared" si="4"/>
        <v/>
      </c>
      <c r="L25" s="276"/>
      <c r="M25" s="4" t="str">
        <f t="shared" si="5"/>
        <v>A19</v>
      </c>
      <c r="N25" s="364"/>
    </row>
    <row r="26" s="4" customFormat="1" customHeight="1" spans="1:14">
      <c r="A26" s="44" t="str">
        <f t="shared" si="2"/>
        <v/>
      </c>
      <c r="B26" s="44"/>
      <c r="C26" s="276"/>
      <c r="D26" s="276"/>
      <c r="E26" s="301"/>
      <c r="F26" s="301"/>
      <c r="G26" s="300"/>
      <c r="H26" s="276"/>
      <c r="I26" s="276"/>
      <c r="J26" s="16">
        <f t="shared" si="3"/>
        <v>0</v>
      </c>
      <c r="K26" s="276" t="str">
        <f t="shared" si="4"/>
        <v/>
      </c>
      <c r="L26" s="276"/>
      <c r="M26" s="4" t="str">
        <f t="shared" si="5"/>
        <v>A20</v>
      </c>
      <c r="N26" s="364" t="str">
        <f t="array" ref="N26:N29">""</f>
        <v/>
      </c>
    </row>
    <row r="27" ht="12.75" customHeight="1" spans="1:14">
      <c r="A27" s="44" t="s">
        <v>299</v>
      </c>
      <c r="B27" s="44"/>
      <c r="C27" s="14"/>
      <c r="D27" s="13"/>
      <c r="E27" s="57"/>
      <c r="F27" s="57"/>
      <c r="G27" s="292"/>
      <c r="H27" s="16"/>
      <c r="I27" s="16">
        <f>SUM(I7:I26)</f>
        <v>0</v>
      </c>
      <c r="J27" s="197">
        <f>SUM(J7:J26)</f>
        <v>0</v>
      </c>
      <c r="K27" s="44" t="str">
        <f t="shared" si="4"/>
        <v/>
      </c>
      <c r="L27" s="490"/>
      <c r="N27" s="5" t="str">
        <v/>
      </c>
    </row>
    <row r="28" customHeight="1" spans="1:14">
      <c r="A28" s="3" t="str">
        <f>基本信息输入表!$K$6&amp;"填表人："&amp;基本信息输入表!$M$19</f>
        <v>产权持有单位填表人：</v>
      </c>
      <c r="F28" s="3"/>
      <c r="J28" s="3" t="str">
        <f>"评估人员："&amp;基本信息输入表!$Q$19</f>
        <v>评估人员：</v>
      </c>
      <c r="M28" s="4" t="s">
        <v>474</v>
      </c>
      <c r="N28" s="5" t="str">
        <v/>
      </c>
    </row>
    <row r="29" customHeight="1" spans="1:14">
      <c r="A29" s="3" t="str">
        <f>"填表日期："&amp;YEAR(基本信息输入表!$O$19)&amp;"年"&amp;MONTH(基本信息输入表!$O$19)&amp;"月"&amp;DAY(基本信息输入表!$O$19)&amp;"日"</f>
        <v>填表日期：1900年1月0日</v>
      </c>
      <c r="F29" s="3"/>
      <c r="N29" s="5" t="str">
        <v/>
      </c>
    </row>
  </sheetData>
  <mergeCells count="5">
    <mergeCell ref="A2:K2"/>
    <mergeCell ref="A3:K3"/>
    <mergeCell ref="K4:L4"/>
    <mergeCell ref="K5:L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N29"/>
  <sheetViews>
    <sheetView showGridLines="0" workbookViewId="0">
      <selection activeCell="O30" sqref="O30"/>
    </sheetView>
  </sheetViews>
  <sheetFormatPr defaultColWidth="9" defaultRowHeight="15.75" customHeight="1"/>
  <cols>
    <col min="1" max="1" width="4.19166666666667" style="3" customWidth="1"/>
    <col min="2" max="2" width="16.6916666666667" style="3" customWidth="1"/>
    <col min="3" max="3" width="10.6916666666667" style="3" customWidth="1"/>
    <col min="4" max="5" width="8.31666666666667" style="3" customWidth="1"/>
    <col min="6" max="6" width="8.31666666666667" style="236" customWidth="1"/>
    <col min="7" max="7" width="14.3166666666667" style="3" customWidth="1"/>
    <col min="8" max="8" width="11.6916666666667" style="3" customWidth="1"/>
    <col min="9" max="10" width="14.6916666666667" style="3" customWidth="1"/>
    <col min="11" max="11" width="12.6916666666667" style="3" customWidth="1"/>
    <col min="12" max="12" width="9" style="3" customWidth="1"/>
    <col min="13" max="13" width="15.3166666666667" style="4" customWidth="1"/>
    <col min="14" max="14" width="4.69166666666667" style="5" customWidth="1"/>
    <col min="15" max="15" width="9" style="3" customWidth="1"/>
    <col min="16" max="16384" width="9" style="3"/>
  </cols>
  <sheetData>
    <row r="1" customHeight="1" spans="1:14">
      <c r="A1" s="6" t="s">
        <v>0</v>
      </c>
      <c r="M1" s="22" t="str">
        <f t="array" ref="M1:N1">"请勿删除或清空该列内容"</f>
        <v>请勿删除或清空该列内容</v>
      </c>
      <c r="N1" s="23" t="str">
        <v>请勿删除或清空该列内容</v>
      </c>
    </row>
    <row r="2" s="1" customFormat="1" ht="30" customHeight="1" spans="1:14">
      <c r="A2" s="7" t="s">
        <v>556</v>
      </c>
      <c r="M2" s="24"/>
      <c r="N2" s="25" t="str">
        <f t="array" ref="N2:N7">""</f>
        <v/>
      </c>
    </row>
    <row r="3" customHeight="1" spans="1:14">
      <c r="A3" s="4" t="str">
        <f>"评估基准日："&amp;TEXT(基本信息输入表!M7,"yyyy年mm月dd日")</f>
        <v>评估基准日：2024年06月30日</v>
      </c>
      <c r="N3" s="5" t="str">
        <v/>
      </c>
    </row>
    <row r="4" ht="14.25" customHeight="1" spans="1:14">
      <c r="A4" s="4"/>
      <c r="B4" s="4"/>
      <c r="C4" s="4"/>
      <c r="D4" s="4"/>
      <c r="E4" s="4"/>
      <c r="F4" s="343"/>
      <c r="G4" s="4"/>
      <c r="H4" s="4"/>
      <c r="I4" s="4"/>
      <c r="J4" s="4"/>
      <c r="K4" s="8" t="s">
        <v>557</v>
      </c>
      <c r="N4" s="5" t="str">
        <v/>
      </c>
    </row>
    <row r="5" customHeight="1" spans="1:14">
      <c r="A5" s="3" t="str">
        <f>基本信息输入表!K6&amp;"："&amp;基本信息输入表!M6</f>
        <v>产权持有单位：贵州林东煤业发展有限责任公司</v>
      </c>
      <c r="K5" s="73" t="s">
        <v>445</v>
      </c>
      <c r="L5" s="10"/>
      <c r="N5" s="5" t="str">
        <v/>
      </c>
    </row>
    <row r="6" s="2" customFormat="1" ht="27.5" customHeight="1" spans="1:14">
      <c r="A6" s="11" t="s">
        <v>472</v>
      </c>
      <c r="B6" s="11" t="s">
        <v>558</v>
      </c>
      <c r="C6" s="11" t="s">
        <v>559</v>
      </c>
      <c r="D6" s="11" t="s">
        <v>560</v>
      </c>
      <c r="E6" s="11" t="s">
        <v>561</v>
      </c>
      <c r="F6" s="344" t="s">
        <v>545</v>
      </c>
      <c r="G6" s="11" t="s">
        <v>555</v>
      </c>
      <c r="H6" s="11" t="s">
        <v>562</v>
      </c>
      <c r="I6" s="11" t="s">
        <v>215</v>
      </c>
      <c r="J6" s="11" t="s">
        <v>216</v>
      </c>
      <c r="K6" s="11" t="s">
        <v>218</v>
      </c>
      <c r="L6" s="11" t="s">
        <v>348</v>
      </c>
      <c r="M6" s="2" t="s">
        <v>518</v>
      </c>
      <c r="N6" s="26" t="str">
        <v/>
      </c>
    </row>
    <row r="7" ht="15.5" customHeight="1" spans="1:14">
      <c r="A7" s="13" t="str">
        <f t="shared" ref="A7" si="0">IF(C7="","",ROW()-6)</f>
        <v/>
      </c>
      <c r="B7" s="14"/>
      <c r="C7" s="14"/>
      <c r="D7" s="14"/>
      <c r="E7" s="13"/>
      <c r="F7" s="15"/>
      <c r="G7" s="16"/>
      <c r="H7" s="16"/>
      <c r="I7" s="348"/>
      <c r="J7" s="16">
        <f>I7</f>
        <v>0</v>
      </c>
      <c r="K7" s="16" t="str">
        <f t="shared" ref="K7" si="1">IF(I7=0,"",(J7-I7)/I7*100)</f>
        <v/>
      </c>
      <c r="L7" s="14"/>
      <c r="M7" s="4" t="str">
        <f>"A"&amp;ROW()-6</f>
        <v>A1</v>
      </c>
      <c r="N7" s="5" t="str">
        <v/>
      </c>
    </row>
    <row r="8" ht="15.5" customHeight="1" spans="1:13">
      <c r="A8" s="13" t="str">
        <f t="shared" ref="A8:A26" si="2">IF(C8="","",ROW()-6)</f>
        <v/>
      </c>
      <c r="B8" s="14"/>
      <c r="C8" s="14"/>
      <c r="D8" s="14"/>
      <c r="E8" s="13"/>
      <c r="F8" s="15"/>
      <c r="G8" s="16"/>
      <c r="H8" s="16"/>
      <c r="I8" s="348"/>
      <c r="J8" s="16">
        <f t="shared" ref="J8:J26" si="3">I8</f>
        <v>0</v>
      </c>
      <c r="K8" s="16" t="str">
        <f t="shared" ref="K8:K27" si="4">IF(I8=0,"",(J8-I8)/I8*100)</f>
        <v/>
      </c>
      <c r="L8" s="14"/>
      <c r="M8" s="4" t="str">
        <f t="shared" ref="M8:M26" si="5">"A"&amp;ROW()-6</f>
        <v>A2</v>
      </c>
    </row>
    <row r="9" ht="15.5" customHeight="1" spans="1:13">
      <c r="A9" s="13" t="str">
        <f t="shared" si="2"/>
        <v/>
      </c>
      <c r="B9" s="14"/>
      <c r="C9" s="14"/>
      <c r="D9" s="14"/>
      <c r="E9" s="13"/>
      <c r="F9" s="15"/>
      <c r="G9" s="16"/>
      <c r="H9" s="16"/>
      <c r="I9" s="348"/>
      <c r="J9" s="16">
        <f t="shared" si="3"/>
        <v>0</v>
      </c>
      <c r="K9" s="16" t="str">
        <f t="shared" si="4"/>
        <v/>
      </c>
      <c r="L9" s="14"/>
      <c r="M9" s="4" t="str">
        <f t="shared" si="5"/>
        <v>A3</v>
      </c>
    </row>
    <row r="10" ht="15.5" customHeight="1" spans="1:13">
      <c r="A10" s="13" t="str">
        <f t="shared" si="2"/>
        <v/>
      </c>
      <c r="B10" s="14"/>
      <c r="C10" s="14"/>
      <c r="D10" s="14"/>
      <c r="E10" s="13"/>
      <c r="F10" s="15"/>
      <c r="G10" s="16"/>
      <c r="H10" s="16"/>
      <c r="I10" s="348"/>
      <c r="J10" s="16">
        <f t="shared" si="3"/>
        <v>0</v>
      </c>
      <c r="K10" s="16" t="str">
        <f t="shared" si="4"/>
        <v/>
      </c>
      <c r="L10" s="14"/>
      <c r="M10" s="4" t="str">
        <f t="shared" si="5"/>
        <v>A4</v>
      </c>
    </row>
    <row r="11" ht="15.5" customHeight="1" spans="1:13">
      <c r="A11" s="13" t="str">
        <f t="shared" si="2"/>
        <v/>
      </c>
      <c r="B11" s="14"/>
      <c r="C11" s="14"/>
      <c r="D11" s="14"/>
      <c r="E11" s="13"/>
      <c r="F11" s="15"/>
      <c r="G11" s="16"/>
      <c r="H11" s="16"/>
      <c r="I11" s="348"/>
      <c r="J11" s="16">
        <f t="shared" si="3"/>
        <v>0</v>
      </c>
      <c r="K11" s="16" t="str">
        <f t="shared" si="4"/>
        <v/>
      </c>
      <c r="L11" s="14"/>
      <c r="M11" s="4" t="str">
        <f t="shared" si="5"/>
        <v>A5</v>
      </c>
    </row>
    <row r="12" ht="15.5" customHeight="1" spans="1:13">
      <c r="A12" s="13" t="str">
        <f t="shared" si="2"/>
        <v/>
      </c>
      <c r="B12" s="14"/>
      <c r="C12" s="14"/>
      <c r="D12" s="14"/>
      <c r="E12" s="13"/>
      <c r="F12" s="15"/>
      <c r="G12" s="16"/>
      <c r="H12" s="16"/>
      <c r="I12" s="348"/>
      <c r="J12" s="16">
        <f t="shared" si="3"/>
        <v>0</v>
      </c>
      <c r="K12" s="16" t="str">
        <f t="shared" si="4"/>
        <v/>
      </c>
      <c r="L12" s="14"/>
      <c r="M12" s="4" t="str">
        <f t="shared" si="5"/>
        <v>A6</v>
      </c>
    </row>
    <row r="13" ht="15.5" customHeight="1" spans="1:13">
      <c r="A13" s="13" t="str">
        <f t="shared" si="2"/>
        <v/>
      </c>
      <c r="B13" s="14"/>
      <c r="C13" s="14"/>
      <c r="D13" s="14"/>
      <c r="E13" s="13"/>
      <c r="F13" s="15"/>
      <c r="G13" s="16"/>
      <c r="H13" s="16"/>
      <c r="I13" s="348"/>
      <c r="J13" s="16">
        <f t="shared" si="3"/>
        <v>0</v>
      </c>
      <c r="K13" s="16" t="str">
        <f t="shared" si="4"/>
        <v/>
      </c>
      <c r="L13" s="14"/>
      <c r="M13" s="4" t="str">
        <f t="shared" si="5"/>
        <v>A7</v>
      </c>
    </row>
    <row r="14" ht="15.5" customHeight="1" spans="1:13">
      <c r="A14" s="13" t="str">
        <f t="shared" si="2"/>
        <v/>
      </c>
      <c r="B14" s="14"/>
      <c r="C14" s="14"/>
      <c r="D14" s="14"/>
      <c r="E14" s="13"/>
      <c r="F14" s="15"/>
      <c r="G14" s="16"/>
      <c r="H14" s="16"/>
      <c r="I14" s="348"/>
      <c r="J14" s="16">
        <f t="shared" si="3"/>
        <v>0</v>
      </c>
      <c r="K14" s="16" t="str">
        <f t="shared" si="4"/>
        <v/>
      </c>
      <c r="L14" s="14"/>
      <c r="M14" s="4" t="str">
        <f t="shared" si="5"/>
        <v>A8</v>
      </c>
    </row>
    <row r="15" ht="15.5" customHeight="1" spans="1:13">
      <c r="A15" s="13" t="str">
        <f t="shared" si="2"/>
        <v/>
      </c>
      <c r="B15" s="14"/>
      <c r="C15" s="14"/>
      <c r="D15" s="14"/>
      <c r="E15" s="13"/>
      <c r="F15" s="15"/>
      <c r="G15" s="16"/>
      <c r="H15" s="16"/>
      <c r="I15" s="348"/>
      <c r="J15" s="16">
        <f t="shared" si="3"/>
        <v>0</v>
      </c>
      <c r="K15" s="16" t="str">
        <f t="shared" si="4"/>
        <v/>
      </c>
      <c r="L15" s="14"/>
      <c r="M15" s="4" t="str">
        <f t="shared" si="5"/>
        <v>A9</v>
      </c>
    </row>
    <row r="16" ht="15.5" customHeight="1" spans="1:13">
      <c r="A16" s="13" t="str">
        <f t="shared" si="2"/>
        <v/>
      </c>
      <c r="B16" s="14"/>
      <c r="C16" s="14"/>
      <c r="D16" s="14"/>
      <c r="E16" s="13"/>
      <c r="F16" s="15"/>
      <c r="G16" s="16"/>
      <c r="H16" s="16"/>
      <c r="I16" s="348"/>
      <c r="J16" s="16">
        <f t="shared" si="3"/>
        <v>0</v>
      </c>
      <c r="K16" s="16" t="str">
        <f t="shared" si="4"/>
        <v/>
      </c>
      <c r="L16" s="14"/>
      <c r="M16" s="4" t="str">
        <f t="shared" si="5"/>
        <v>A10</v>
      </c>
    </row>
    <row r="17" ht="15.5" customHeight="1" spans="1:13">
      <c r="A17" s="13" t="str">
        <f t="shared" si="2"/>
        <v/>
      </c>
      <c r="B17" s="14"/>
      <c r="C17" s="14"/>
      <c r="D17" s="14"/>
      <c r="E17" s="13"/>
      <c r="F17" s="15"/>
      <c r="G17" s="16"/>
      <c r="H17" s="16"/>
      <c r="I17" s="348"/>
      <c r="J17" s="16">
        <f t="shared" si="3"/>
        <v>0</v>
      </c>
      <c r="K17" s="16" t="str">
        <f t="shared" si="4"/>
        <v/>
      </c>
      <c r="L17" s="14"/>
      <c r="M17" s="4" t="str">
        <f t="shared" si="5"/>
        <v>A11</v>
      </c>
    </row>
    <row r="18" ht="15.5" customHeight="1" spans="1:13">
      <c r="A18" s="13" t="str">
        <f t="shared" si="2"/>
        <v/>
      </c>
      <c r="B18" s="14"/>
      <c r="C18" s="14"/>
      <c r="D18" s="14"/>
      <c r="E18" s="13"/>
      <c r="F18" s="15"/>
      <c r="G18" s="16"/>
      <c r="H18" s="16"/>
      <c r="I18" s="348"/>
      <c r="J18" s="16">
        <f t="shared" si="3"/>
        <v>0</v>
      </c>
      <c r="K18" s="16" t="str">
        <f t="shared" si="4"/>
        <v/>
      </c>
      <c r="L18" s="14"/>
      <c r="M18" s="4" t="str">
        <f t="shared" si="5"/>
        <v>A12</v>
      </c>
    </row>
    <row r="19" ht="15.5" customHeight="1" spans="1:13">
      <c r="A19" s="13" t="str">
        <f t="shared" si="2"/>
        <v/>
      </c>
      <c r="B19" s="14"/>
      <c r="C19" s="14"/>
      <c r="D19" s="14"/>
      <c r="E19" s="13"/>
      <c r="F19" s="15"/>
      <c r="G19" s="16"/>
      <c r="H19" s="16"/>
      <c r="I19" s="348"/>
      <c r="J19" s="16">
        <f t="shared" si="3"/>
        <v>0</v>
      </c>
      <c r="K19" s="16" t="str">
        <f t="shared" si="4"/>
        <v/>
      </c>
      <c r="L19" s="14"/>
      <c r="M19" s="4" t="str">
        <f t="shared" si="5"/>
        <v>A13</v>
      </c>
    </row>
    <row r="20" ht="15.5" customHeight="1" spans="1:13">
      <c r="A20" s="13" t="str">
        <f t="shared" si="2"/>
        <v/>
      </c>
      <c r="B20" s="14"/>
      <c r="C20" s="14"/>
      <c r="D20" s="14"/>
      <c r="E20" s="13"/>
      <c r="F20" s="15"/>
      <c r="G20" s="16"/>
      <c r="H20" s="16"/>
      <c r="I20" s="348"/>
      <c r="J20" s="16">
        <f t="shared" si="3"/>
        <v>0</v>
      </c>
      <c r="K20" s="16" t="str">
        <f t="shared" si="4"/>
        <v/>
      </c>
      <c r="L20" s="14"/>
      <c r="M20" s="4" t="str">
        <f t="shared" si="5"/>
        <v>A14</v>
      </c>
    </row>
    <row r="21" ht="15.5" customHeight="1" spans="1:13">
      <c r="A21" s="13" t="str">
        <f t="shared" si="2"/>
        <v/>
      </c>
      <c r="B21" s="14"/>
      <c r="C21" s="14"/>
      <c r="D21" s="14"/>
      <c r="E21" s="13"/>
      <c r="F21" s="15"/>
      <c r="G21" s="16"/>
      <c r="H21" s="16"/>
      <c r="I21" s="348"/>
      <c r="J21" s="16">
        <f t="shared" si="3"/>
        <v>0</v>
      </c>
      <c r="K21" s="16" t="str">
        <f t="shared" si="4"/>
        <v/>
      </c>
      <c r="L21" s="14"/>
      <c r="M21" s="4" t="str">
        <f t="shared" si="5"/>
        <v>A15</v>
      </c>
    </row>
    <row r="22" ht="15.5" customHeight="1" spans="1:13">
      <c r="A22" s="13" t="str">
        <f t="shared" si="2"/>
        <v/>
      </c>
      <c r="B22" s="14"/>
      <c r="C22" s="14"/>
      <c r="D22" s="14"/>
      <c r="E22" s="13"/>
      <c r="F22" s="15"/>
      <c r="G22" s="16"/>
      <c r="H22" s="16"/>
      <c r="I22" s="348"/>
      <c r="J22" s="16">
        <f t="shared" si="3"/>
        <v>0</v>
      </c>
      <c r="K22" s="16" t="str">
        <f t="shared" si="4"/>
        <v/>
      </c>
      <c r="L22" s="14"/>
      <c r="M22" s="4" t="str">
        <f t="shared" si="5"/>
        <v>A16</v>
      </c>
    </row>
    <row r="23" ht="15.5" customHeight="1" spans="1:13">
      <c r="A23" s="13" t="str">
        <f t="shared" si="2"/>
        <v/>
      </c>
      <c r="B23" s="14"/>
      <c r="C23" s="14"/>
      <c r="D23" s="14"/>
      <c r="E23" s="13"/>
      <c r="F23" s="15"/>
      <c r="G23" s="16"/>
      <c r="H23" s="16"/>
      <c r="I23" s="348"/>
      <c r="J23" s="16">
        <f t="shared" si="3"/>
        <v>0</v>
      </c>
      <c r="K23" s="16" t="str">
        <f t="shared" si="4"/>
        <v/>
      </c>
      <c r="L23" s="14"/>
      <c r="M23" s="4" t="str">
        <f t="shared" si="5"/>
        <v>A17</v>
      </c>
    </row>
    <row r="24" ht="15.5" customHeight="1" spans="1:13">
      <c r="A24" s="13" t="str">
        <f t="shared" si="2"/>
        <v/>
      </c>
      <c r="B24" s="14"/>
      <c r="C24" s="14"/>
      <c r="D24" s="14"/>
      <c r="E24" s="13"/>
      <c r="F24" s="15"/>
      <c r="G24" s="16"/>
      <c r="H24" s="16"/>
      <c r="I24" s="348"/>
      <c r="J24" s="16">
        <f t="shared" si="3"/>
        <v>0</v>
      </c>
      <c r="K24" s="16" t="str">
        <f t="shared" si="4"/>
        <v/>
      </c>
      <c r="L24" s="14"/>
      <c r="M24" s="4" t="str">
        <f t="shared" si="5"/>
        <v>A18</v>
      </c>
    </row>
    <row r="25" ht="15.5" customHeight="1" spans="1:13">
      <c r="A25" s="13" t="str">
        <f t="shared" si="2"/>
        <v/>
      </c>
      <c r="B25" s="14"/>
      <c r="C25" s="14"/>
      <c r="D25" s="14"/>
      <c r="E25" s="13"/>
      <c r="F25" s="15"/>
      <c r="G25" s="16"/>
      <c r="H25" s="16"/>
      <c r="I25" s="348"/>
      <c r="J25" s="16">
        <f t="shared" si="3"/>
        <v>0</v>
      </c>
      <c r="K25" s="16" t="str">
        <f t="shared" si="4"/>
        <v/>
      </c>
      <c r="L25" s="14"/>
      <c r="M25" s="4" t="str">
        <f t="shared" si="5"/>
        <v>A19</v>
      </c>
    </row>
    <row r="26" ht="15.5" customHeight="1" spans="1:14">
      <c r="A26" s="13" t="str">
        <f t="shared" si="2"/>
        <v/>
      </c>
      <c r="B26" s="14"/>
      <c r="C26" s="14"/>
      <c r="D26" s="14"/>
      <c r="E26" s="13"/>
      <c r="F26" s="15"/>
      <c r="G26" s="16"/>
      <c r="H26" s="16"/>
      <c r="I26" s="348"/>
      <c r="J26" s="16">
        <f t="shared" si="3"/>
        <v>0</v>
      </c>
      <c r="K26" s="16" t="str">
        <f t="shared" si="4"/>
        <v/>
      </c>
      <c r="L26" s="14"/>
      <c r="M26" s="4" t="str">
        <f t="shared" si="5"/>
        <v>A20</v>
      </c>
      <c r="N26" s="5" t="str">
        <f t="array" ref="N26:N29">""</f>
        <v/>
      </c>
    </row>
    <row r="27" customHeight="1" spans="1:14">
      <c r="A27" s="37" t="s">
        <v>299</v>
      </c>
      <c r="B27" s="38"/>
      <c r="C27" s="21"/>
      <c r="D27" s="19"/>
      <c r="E27" s="19"/>
      <c r="F27" s="476"/>
      <c r="G27" s="21"/>
      <c r="H27" s="31"/>
      <c r="I27" s="31">
        <f>SUM(I7:I26)</f>
        <v>0</v>
      </c>
      <c r="J27" s="31">
        <f>SUM(J7:J26)</f>
        <v>0</v>
      </c>
      <c r="K27" s="16" t="str">
        <f t="shared" si="4"/>
        <v/>
      </c>
      <c r="L27" s="21"/>
      <c r="N27" s="5" t="str">
        <v/>
      </c>
    </row>
    <row r="28" customHeight="1" spans="1:14">
      <c r="A28" s="3" t="str">
        <f>基本信息输入表!$K$6&amp;"填表人："&amp;基本信息输入表!$M$20</f>
        <v>产权持有单位填表人：</v>
      </c>
      <c r="J28" s="3" t="str">
        <f>"评估人员："&amp;基本信息输入表!$Q$20</f>
        <v>评估人员：</v>
      </c>
      <c r="M28" s="4" t="s">
        <v>474</v>
      </c>
      <c r="N28" s="5" t="str">
        <v/>
      </c>
    </row>
    <row r="29" customHeight="1" spans="1:14">
      <c r="A29" s="3" t="str">
        <f>"填表日期："&amp;YEAR(基本信息输入表!$O$20)&amp;"年"&amp;MONTH(基本信息输入表!$O$20)&amp;"月"&amp;DAY(基本信息输入表!$O$20)&amp;"日"</f>
        <v>填表日期：1900年1月0日</v>
      </c>
      <c r="N29" s="5" t="str">
        <v/>
      </c>
    </row>
  </sheetData>
  <mergeCells count="5">
    <mergeCell ref="A2:L2"/>
    <mergeCell ref="A3:L3"/>
    <mergeCell ref="K4:L4"/>
    <mergeCell ref="K5:L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N29"/>
  <sheetViews>
    <sheetView showGridLines="0" workbookViewId="0">
      <selection activeCell="O30" sqref="O30"/>
    </sheetView>
  </sheetViews>
  <sheetFormatPr defaultColWidth="9" defaultRowHeight="15.75" customHeight="1"/>
  <cols>
    <col min="1" max="1" width="4.19166666666667" style="3" customWidth="1"/>
    <col min="2" max="2" width="16.6916666666667" style="3" customWidth="1"/>
    <col min="3" max="3" width="13.8166666666667" style="3" customWidth="1"/>
    <col min="4" max="4" width="8.31666666666667" style="3" customWidth="1"/>
    <col min="5" max="5" width="8.31666666666667" style="236" customWidth="1"/>
    <col min="6" max="6" width="11.3166666666667" style="236" customWidth="1"/>
    <col min="7" max="7" width="15.3166666666667" style="3" customWidth="1"/>
    <col min="8" max="8" width="11.6916666666667" style="3" customWidth="1"/>
    <col min="9" max="10" width="14.6916666666667" style="3" customWidth="1"/>
    <col min="11" max="11" width="10.1916666666667" style="3" customWidth="1"/>
    <col min="12" max="12" width="9" style="3"/>
    <col min="13" max="13" width="15.5" style="4" customWidth="1"/>
    <col min="14" max="14" width="4.81666666666667" style="5" customWidth="1"/>
    <col min="15" max="16384" width="9" style="3"/>
  </cols>
  <sheetData>
    <row r="1" customHeight="1" spans="1:14">
      <c r="A1" s="6" t="s">
        <v>0</v>
      </c>
      <c r="M1" s="22" t="str">
        <f t="array" ref="M1:N1">"请勿删除或清空该列内容"</f>
        <v>请勿删除或清空该列内容</v>
      </c>
      <c r="N1" s="23" t="str">
        <v>请勿删除或清空该列内容</v>
      </c>
    </row>
    <row r="2" s="1" customFormat="1" ht="30" customHeight="1" spans="1:14">
      <c r="A2" s="7" t="s">
        <v>563</v>
      </c>
      <c r="M2" s="24"/>
      <c r="N2" s="25" t="str">
        <f t="array" ref="N2:N7">""</f>
        <v/>
      </c>
    </row>
    <row r="3" customHeight="1" spans="1:14">
      <c r="A3" s="4" t="str">
        <f>"评估基准日："&amp;TEXT(基本信息输入表!M7,"yyyy年mm月dd日")</f>
        <v>评估基准日：2024年06月30日</v>
      </c>
      <c r="N3" s="5" t="str">
        <v/>
      </c>
    </row>
    <row r="4" ht="14.25" customHeight="1" spans="1:14">
      <c r="A4" s="4"/>
      <c r="B4" s="4"/>
      <c r="C4" s="4"/>
      <c r="D4" s="4"/>
      <c r="E4" s="343"/>
      <c r="F4" s="343"/>
      <c r="G4" s="4"/>
      <c r="H4" s="4"/>
      <c r="I4" s="4"/>
      <c r="J4" s="4"/>
      <c r="K4" s="8" t="s">
        <v>564</v>
      </c>
      <c r="N4" s="5" t="str">
        <v/>
      </c>
    </row>
    <row r="5" customHeight="1" spans="1:14">
      <c r="A5" s="3" t="str">
        <f>基本信息输入表!K6&amp;"："&amp;基本信息输入表!M6</f>
        <v>产权持有单位：贵州林东煤业发展有限责任公司</v>
      </c>
      <c r="K5" s="73" t="s">
        <v>445</v>
      </c>
      <c r="L5" s="10"/>
      <c r="N5" s="5" t="str">
        <v/>
      </c>
    </row>
    <row r="6" s="2" customFormat="1" ht="22.8" customHeight="1" spans="1:14">
      <c r="A6" s="11" t="s">
        <v>472</v>
      </c>
      <c r="B6" s="11" t="s">
        <v>565</v>
      </c>
      <c r="C6" s="11" t="s">
        <v>566</v>
      </c>
      <c r="D6" s="11" t="s">
        <v>567</v>
      </c>
      <c r="E6" s="344" t="s">
        <v>545</v>
      </c>
      <c r="F6" s="344" t="s">
        <v>568</v>
      </c>
      <c r="G6" s="11" t="s">
        <v>555</v>
      </c>
      <c r="H6" s="11" t="s">
        <v>569</v>
      </c>
      <c r="I6" s="11" t="s">
        <v>215</v>
      </c>
      <c r="J6" s="11" t="s">
        <v>216</v>
      </c>
      <c r="K6" s="11" t="s">
        <v>218</v>
      </c>
      <c r="L6" s="11" t="s">
        <v>348</v>
      </c>
      <c r="M6" s="2" t="s">
        <v>518</v>
      </c>
      <c r="N6" s="26" t="str">
        <v/>
      </c>
    </row>
    <row r="7" ht="15.5" customHeight="1" spans="1:14">
      <c r="A7" s="13" t="str">
        <f t="shared" ref="A7" si="0">IF(C7="","",ROW()-6)</f>
        <v/>
      </c>
      <c r="B7" s="14"/>
      <c r="C7" s="14"/>
      <c r="D7" s="14"/>
      <c r="E7" s="15"/>
      <c r="F7" s="54"/>
      <c r="G7" s="16"/>
      <c r="H7" s="16"/>
      <c r="I7" s="348"/>
      <c r="J7" s="16">
        <f>I7</f>
        <v>0</v>
      </c>
      <c r="K7" s="16" t="str">
        <f t="shared" ref="K7" si="1">IF(I7=0,"",(J7-I7)/I7*100)</f>
        <v/>
      </c>
      <c r="L7" s="14"/>
      <c r="M7" s="4" t="str">
        <f>"A"&amp;ROW()-6</f>
        <v>A1</v>
      </c>
      <c r="N7" s="5" t="str">
        <v/>
      </c>
    </row>
    <row r="8" ht="15.5" customHeight="1" spans="1:13">
      <c r="A8" s="13" t="str">
        <f t="shared" ref="A8:A26" si="2">IF(C8="","",ROW()-6)</f>
        <v/>
      </c>
      <c r="B8" s="14"/>
      <c r="C8" s="14"/>
      <c r="D8" s="14"/>
      <c r="E8" s="15"/>
      <c r="F8" s="54"/>
      <c r="G8" s="16"/>
      <c r="H8" s="16"/>
      <c r="I8" s="348"/>
      <c r="J8" s="16">
        <f t="shared" ref="J8:J26" si="3">I8</f>
        <v>0</v>
      </c>
      <c r="K8" s="16" t="str">
        <f t="shared" ref="K8:K27" si="4">IF(I8=0,"",(J8-I8)/I8*100)</f>
        <v/>
      </c>
      <c r="L8" s="14"/>
      <c r="M8" s="4" t="str">
        <f t="shared" ref="M8:M26" si="5">"A"&amp;ROW()-6</f>
        <v>A2</v>
      </c>
    </row>
    <row r="9" ht="15.5" customHeight="1" spans="1:13">
      <c r="A9" s="13" t="str">
        <f t="shared" si="2"/>
        <v/>
      </c>
      <c r="B9" s="14"/>
      <c r="C9" s="14"/>
      <c r="D9" s="14"/>
      <c r="E9" s="15"/>
      <c r="F9" s="54"/>
      <c r="G9" s="16"/>
      <c r="H9" s="16"/>
      <c r="I9" s="348"/>
      <c r="J9" s="16">
        <f t="shared" si="3"/>
        <v>0</v>
      </c>
      <c r="K9" s="16" t="str">
        <f t="shared" si="4"/>
        <v/>
      </c>
      <c r="L9" s="14"/>
      <c r="M9" s="4" t="str">
        <f t="shared" si="5"/>
        <v>A3</v>
      </c>
    </row>
    <row r="10" ht="15.5" customHeight="1" spans="1:13">
      <c r="A10" s="13" t="str">
        <f t="shared" si="2"/>
        <v/>
      </c>
      <c r="B10" s="14"/>
      <c r="C10" s="14"/>
      <c r="D10" s="14"/>
      <c r="E10" s="15"/>
      <c r="F10" s="54"/>
      <c r="G10" s="16"/>
      <c r="H10" s="16"/>
      <c r="I10" s="348"/>
      <c r="J10" s="16">
        <f t="shared" si="3"/>
        <v>0</v>
      </c>
      <c r="K10" s="16" t="str">
        <f t="shared" si="4"/>
        <v/>
      </c>
      <c r="L10" s="14"/>
      <c r="M10" s="4" t="str">
        <f t="shared" si="5"/>
        <v>A4</v>
      </c>
    </row>
    <row r="11" ht="15.5" customHeight="1" spans="1:13">
      <c r="A11" s="13" t="str">
        <f t="shared" si="2"/>
        <v/>
      </c>
      <c r="B11" s="14"/>
      <c r="C11" s="14"/>
      <c r="D11" s="14"/>
      <c r="E11" s="15"/>
      <c r="F11" s="54"/>
      <c r="G11" s="16"/>
      <c r="H11" s="16"/>
      <c r="I11" s="348"/>
      <c r="J11" s="16">
        <f t="shared" si="3"/>
        <v>0</v>
      </c>
      <c r="K11" s="16" t="str">
        <f t="shared" si="4"/>
        <v/>
      </c>
      <c r="L11" s="14"/>
      <c r="M11" s="4" t="str">
        <f t="shared" si="5"/>
        <v>A5</v>
      </c>
    </row>
    <row r="12" ht="15.5" customHeight="1" spans="1:13">
      <c r="A12" s="13" t="str">
        <f t="shared" si="2"/>
        <v/>
      </c>
      <c r="B12" s="14"/>
      <c r="C12" s="14"/>
      <c r="D12" s="14"/>
      <c r="E12" s="15"/>
      <c r="F12" s="54"/>
      <c r="G12" s="16"/>
      <c r="H12" s="16"/>
      <c r="I12" s="348"/>
      <c r="J12" s="16">
        <f t="shared" si="3"/>
        <v>0</v>
      </c>
      <c r="K12" s="16" t="str">
        <f t="shared" si="4"/>
        <v/>
      </c>
      <c r="L12" s="14"/>
      <c r="M12" s="4" t="str">
        <f t="shared" si="5"/>
        <v>A6</v>
      </c>
    </row>
    <row r="13" ht="15.5" customHeight="1" spans="1:13">
      <c r="A13" s="13" t="str">
        <f t="shared" si="2"/>
        <v/>
      </c>
      <c r="B13" s="14"/>
      <c r="C13" s="14"/>
      <c r="D13" s="14"/>
      <c r="E13" s="15"/>
      <c r="F13" s="54"/>
      <c r="G13" s="16"/>
      <c r="H13" s="16"/>
      <c r="I13" s="348"/>
      <c r="J13" s="16">
        <f t="shared" si="3"/>
        <v>0</v>
      </c>
      <c r="K13" s="16" t="str">
        <f t="shared" si="4"/>
        <v/>
      </c>
      <c r="L13" s="14"/>
      <c r="M13" s="4" t="str">
        <f t="shared" si="5"/>
        <v>A7</v>
      </c>
    </row>
    <row r="14" ht="15.5" customHeight="1" spans="1:13">
      <c r="A14" s="13" t="str">
        <f t="shared" si="2"/>
        <v/>
      </c>
      <c r="B14" s="14"/>
      <c r="C14" s="14"/>
      <c r="D14" s="14"/>
      <c r="E14" s="15"/>
      <c r="F14" s="54"/>
      <c r="G14" s="16"/>
      <c r="H14" s="16"/>
      <c r="I14" s="348"/>
      <c r="J14" s="16">
        <f t="shared" si="3"/>
        <v>0</v>
      </c>
      <c r="K14" s="16" t="str">
        <f t="shared" si="4"/>
        <v/>
      </c>
      <c r="L14" s="14"/>
      <c r="M14" s="4" t="str">
        <f t="shared" si="5"/>
        <v>A8</v>
      </c>
    </row>
    <row r="15" ht="15.5" customHeight="1" spans="1:13">
      <c r="A15" s="13" t="str">
        <f t="shared" si="2"/>
        <v/>
      </c>
      <c r="B15" s="14"/>
      <c r="C15" s="14"/>
      <c r="D15" s="14"/>
      <c r="E15" s="15"/>
      <c r="F15" s="54"/>
      <c r="G15" s="16"/>
      <c r="H15" s="16"/>
      <c r="I15" s="348"/>
      <c r="J15" s="16">
        <f t="shared" si="3"/>
        <v>0</v>
      </c>
      <c r="K15" s="16" t="str">
        <f t="shared" si="4"/>
        <v/>
      </c>
      <c r="L15" s="14"/>
      <c r="M15" s="4" t="str">
        <f t="shared" si="5"/>
        <v>A9</v>
      </c>
    </row>
    <row r="16" ht="15.5" customHeight="1" spans="1:13">
      <c r="A16" s="13" t="str">
        <f t="shared" si="2"/>
        <v/>
      </c>
      <c r="B16" s="14"/>
      <c r="C16" s="14"/>
      <c r="D16" s="14"/>
      <c r="E16" s="15"/>
      <c r="F16" s="54"/>
      <c r="G16" s="16"/>
      <c r="H16" s="16"/>
      <c r="I16" s="348"/>
      <c r="J16" s="16">
        <f t="shared" si="3"/>
        <v>0</v>
      </c>
      <c r="K16" s="16" t="str">
        <f t="shared" si="4"/>
        <v/>
      </c>
      <c r="L16" s="14"/>
      <c r="M16" s="4" t="str">
        <f t="shared" si="5"/>
        <v>A10</v>
      </c>
    </row>
    <row r="17" ht="15.5" customHeight="1" spans="1:13">
      <c r="A17" s="13" t="str">
        <f t="shared" si="2"/>
        <v/>
      </c>
      <c r="B17" s="14"/>
      <c r="C17" s="14"/>
      <c r="D17" s="14"/>
      <c r="E17" s="15"/>
      <c r="F17" s="54"/>
      <c r="G17" s="16"/>
      <c r="H17" s="16"/>
      <c r="I17" s="348"/>
      <c r="J17" s="16">
        <f t="shared" si="3"/>
        <v>0</v>
      </c>
      <c r="K17" s="16" t="str">
        <f t="shared" si="4"/>
        <v/>
      </c>
      <c r="L17" s="14"/>
      <c r="M17" s="4" t="str">
        <f t="shared" si="5"/>
        <v>A11</v>
      </c>
    </row>
    <row r="18" ht="15.5" customHeight="1" spans="1:13">
      <c r="A18" s="13" t="str">
        <f t="shared" si="2"/>
        <v/>
      </c>
      <c r="B18" s="14"/>
      <c r="C18" s="14"/>
      <c r="D18" s="14"/>
      <c r="E18" s="15"/>
      <c r="F18" s="54"/>
      <c r="G18" s="16"/>
      <c r="H18" s="16"/>
      <c r="I18" s="348"/>
      <c r="J18" s="16">
        <f t="shared" si="3"/>
        <v>0</v>
      </c>
      <c r="K18" s="16" t="str">
        <f t="shared" si="4"/>
        <v/>
      </c>
      <c r="L18" s="14"/>
      <c r="M18" s="4" t="str">
        <f t="shared" si="5"/>
        <v>A12</v>
      </c>
    </row>
    <row r="19" ht="15.5" customHeight="1" spans="1:13">
      <c r="A19" s="13" t="str">
        <f t="shared" si="2"/>
        <v/>
      </c>
      <c r="B19" s="14"/>
      <c r="C19" s="14"/>
      <c r="D19" s="14"/>
      <c r="E19" s="15"/>
      <c r="F19" s="54"/>
      <c r="G19" s="16"/>
      <c r="H19" s="16"/>
      <c r="I19" s="348"/>
      <c r="J19" s="16">
        <f t="shared" si="3"/>
        <v>0</v>
      </c>
      <c r="K19" s="16" t="str">
        <f t="shared" si="4"/>
        <v/>
      </c>
      <c r="L19" s="14"/>
      <c r="M19" s="4" t="str">
        <f t="shared" si="5"/>
        <v>A13</v>
      </c>
    </row>
    <row r="20" ht="15.5" customHeight="1" spans="1:13">
      <c r="A20" s="13" t="str">
        <f t="shared" si="2"/>
        <v/>
      </c>
      <c r="B20" s="14"/>
      <c r="C20" s="14"/>
      <c r="D20" s="14"/>
      <c r="E20" s="15"/>
      <c r="F20" s="54"/>
      <c r="G20" s="16"/>
      <c r="H20" s="16"/>
      <c r="I20" s="348"/>
      <c r="J20" s="16">
        <f t="shared" si="3"/>
        <v>0</v>
      </c>
      <c r="K20" s="16" t="str">
        <f t="shared" si="4"/>
        <v/>
      </c>
      <c r="L20" s="14"/>
      <c r="M20" s="4" t="str">
        <f t="shared" si="5"/>
        <v>A14</v>
      </c>
    </row>
    <row r="21" ht="15.5" customHeight="1" spans="1:13">
      <c r="A21" s="13" t="str">
        <f t="shared" si="2"/>
        <v/>
      </c>
      <c r="B21" s="14"/>
      <c r="C21" s="14"/>
      <c r="D21" s="14"/>
      <c r="E21" s="15"/>
      <c r="F21" s="54"/>
      <c r="G21" s="16"/>
      <c r="H21" s="16"/>
      <c r="I21" s="348"/>
      <c r="J21" s="16">
        <f t="shared" si="3"/>
        <v>0</v>
      </c>
      <c r="K21" s="16" t="str">
        <f t="shared" si="4"/>
        <v/>
      </c>
      <c r="L21" s="14"/>
      <c r="M21" s="4" t="str">
        <f t="shared" si="5"/>
        <v>A15</v>
      </c>
    </row>
    <row r="22" ht="15.5" customHeight="1" spans="1:13">
      <c r="A22" s="13" t="str">
        <f t="shared" si="2"/>
        <v/>
      </c>
      <c r="B22" s="14"/>
      <c r="C22" s="14"/>
      <c r="D22" s="14"/>
      <c r="E22" s="15"/>
      <c r="F22" s="54"/>
      <c r="G22" s="16"/>
      <c r="H22" s="16"/>
      <c r="I22" s="348"/>
      <c r="J22" s="16">
        <f t="shared" si="3"/>
        <v>0</v>
      </c>
      <c r="K22" s="16" t="str">
        <f t="shared" si="4"/>
        <v/>
      </c>
      <c r="L22" s="14"/>
      <c r="M22" s="4" t="str">
        <f t="shared" si="5"/>
        <v>A16</v>
      </c>
    </row>
    <row r="23" ht="15.5" customHeight="1" spans="1:13">
      <c r="A23" s="13" t="str">
        <f t="shared" si="2"/>
        <v/>
      </c>
      <c r="B23" s="14"/>
      <c r="C23" s="14"/>
      <c r="D23" s="14"/>
      <c r="E23" s="15"/>
      <c r="F23" s="54"/>
      <c r="G23" s="16"/>
      <c r="H23" s="16"/>
      <c r="I23" s="348"/>
      <c r="J23" s="16">
        <f t="shared" si="3"/>
        <v>0</v>
      </c>
      <c r="K23" s="16" t="str">
        <f t="shared" si="4"/>
        <v/>
      </c>
      <c r="L23" s="14"/>
      <c r="M23" s="4" t="str">
        <f t="shared" si="5"/>
        <v>A17</v>
      </c>
    </row>
    <row r="24" ht="15.5" customHeight="1" spans="1:13">
      <c r="A24" s="13" t="str">
        <f t="shared" si="2"/>
        <v/>
      </c>
      <c r="B24" s="14"/>
      <c r="C24" s="14"/>
      <c r="D24" s="14"/>
      <c r="E24" s="15"/>
      <c r="F24" s="54"/>
      <c r="G24" s="16"/>
      <c r="H24" s="16"/>
      <c r="I24" s="348"/>
      <c r="J24" s="16">
        <f t="shared" si="3"/>
        <v>0</v>
      </c>
      <c r="K24" s="16" t="str">
        <f t="shared" si="4"/>
        <v/>
      </c>
      <c r="L24" s="14"/>
      <c r="M24" s="4" t="str">
        <f t="shared" si="5"/>
        <v>A18</v>
      </c>
    </row>
    <row r="25" ht="15.5" customHeight="1" spans="1:13">
      <c r="A25" s="13" t="str">
        <f t="shared" si="2"/>
        <v/>
      </c>
      <c r="B25" s="14"/>
      <c r="C25" s="14"/>
      <c r="D25" s="14"/>
      <c r="E25" s="15"/>
      <c r="F25" s="54"/>
      <c r="G25" s="16"/>
      <c r="H25" s="16"/>
      <c r="I25" s="348"/>
      <c r="J25" s="16">
        <f t="shared" si="3"/>
        <v>0</v>
      </c>
      <c r="K25" s="16" t="str">
        <f t="shared" si="4"/>
        <v/>
      </c>
      <c r="L25" s="14"/>
      <c r="M25" s="4" t="str">
        <f t="shared" si="5"/>
        <v>A19</v>
      </c>
    </row>
    <row r="26" ht="15.5" customHeight="1" spans="1:14">
      <c r="A26" s="13" t="str">
        <f t="shared" si="2"/>
        <v/>
      </c>
      <c r="B26" s="14"/>
      <c r="C26" s="14"/>
      <c r="D26" s="14"/>
      <c r="E26" s="15"/>
      <c r="F26" s="54"/>
      <c r="G26" s="16"/>
      <c r="H26" s="16"/>
      <c r="I26" s="348"/>
      <c r="J26" s="16">
        <f t="shared" si="3"/>
        <v>0</v>
      </c>
      <c r="K26" s="16" t="str">
        <f t="shared" si="4"/>
        <v/>
      </c>
      <c r="L26" s="14"/>
      <c r="M26" s="4" t="str">
        <f t="shared" si="5"/>
        <v>A20</v>
      </c>
      <c r="N26" s="5" t="str">
        <f t="array" ref="N26:N29">""</f>
        <v/>
      </c>
    </row>
    <row r="27" ht="15.5" customHeight="1" spans="1:14">
      <c r="A27" s="37" t="s">
        <v>299</v>
      </c>
      <c r="B27" s="38"/>
      <c r="C27" s="21"/>
      <c r="D27" s="19"/>
      <c r="E27" s="476"/>
      <c r="F27" s="21"/>
      <c r="G27" s="21"/>
      <c r="H27" s="31"/>
      <c r="I27" s="31">
        <f>SUM(I7:I26)</f>
        <v>0</v>
      </c>
      <c r="J27" s="31">
        <f>SUM(J7:J26)</f>
        <v>0</v>
      </c>
      <c r="K27" s="16" t="str">
        <f t="shared" si="4"/>
        <v/>
      </c>
      <c r="L27" s="21"/>
      <c r="N27" s="5" t="str">
        <v/>
      </c>
    </row>
    <row r="28" customHeight="1" spans="1:14">
      <c r="A28" s="3" t="str">
        <f>基本信息输入表!$K$6&amp;"填表人："&amp;基本信息输入表!$M$21</f>
        <v>产权持有单位填表人：</v>
      </c>
      <c r="J28" s="3" t="str">
        <f>"评估人员："&amp;基本信息输入表!$Q$21</f>
        <v>评估人员：</v>
      </c>
      <c r="M28" s="4" t="s">
        <v>474</v>
      </c>
      <c r="N28" s="5" t="str">
        <v/>
      </c>
    </row>
    <row r="29" customHeight="1" spans="1:14">
      <c r="A29" s="3" t="str">
        <f>"填表日期："&amp;YEAR(基本信息输入表!$O$21)&amp;"年"&amp;MONTH(基本信息输入表!$O$21)&amp;"月"&amp;DAY(基本信息输入表!$O$21)&amp;"日"</f>
        <v>填表日期：1900年1月0日</v>
      </c>
      <c r="N29" s="5" t="str">
        <v/>
      </c>
    </row>
  </sheetData>
  <mergeCells count="5">
    <mergeCell ref="A2:L2"/>
    <mergeCell ref="A3:L3"/>
    <mergeCell ref="K4:L4"/>
    <mergeCell ref="K5:L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N29"/>
  <sheetViews>
    <sheetView showGridLines="0" workbookViewId="0">
      <selection activeCell="O30" sqref="O30"/>
    </sheetView>
  </sheetViews>
  <sheetFormatPr defaultColWidth="9" defaultRowHeight="15.75" customHeight="1"/>
  <cols>
    <col min="1" max="1" width="5.19166666666667" style="3" customWidth="1"/>
    <col min="2" max="2" width="11.6916666666667" style="3" customWidth="1"/>
    <col min="3" max="4" width="8.19166666666667" style="3" customWidth="1"/>
    <col min="5" max="5" width="12.1916666666667" style="3" customWidth="1"/>
    <col min="6" max="6" width="13.8166666666667" style="3" customWidth="1"/>
    <col min="7" max="7" width="11.1916666666667" style="3" customWidth="1"/>
    <col min="8" max="8" width="10.8166666666667" style="236" customWidth="1"/>
    <col min="9" max="10" width="15.1916666666667" style="3" customWidth="1"/>
    <col min="11" max="11" width="7.69166666666667" style="3" customWidth="1"/>
    <col min="12" max="12" width="12.3166666666667" style="3" customWidth="1"/>
    <col min="13" max="13" width="15" style="3" customWidth="1"/>
    <col min="14" max="14" width="5.81666666666667" style="5" customWidth="1"/>
    <col min="15" max="16384" width="9" style="3"/>
  </cols>
  <sheetData>
    <row r="1" customHeight="1" spans="1:14">
      <c r="A1" s="6" t="s">
        <v>0</v>
      </c>
      <c r="M1" s="22" t="str">
        <f t="array" ref="M1:N1">"请勿删除或清空该列内容"</f>
        <v>请勿删除或清空该列内容</v>
      </c>
      <c r="N1" s="23" t="str">
        <v>请勿删除或清空该列内容</v>
      </c>
    </row>
    <row r="2" s="1" customFormat="1" ht="30" customHeight="1" spans="1:14">
      <c r="A2" s="7" t="s">
        <v>570</v>
      </c>
      <c r="N2" s="25" t="str">
        <f t="array" ref="N2:N8">""</f>
        <v/>
      </c>
    </row>
    <row r="3" customHeight="1" spans="1:14">
      <c r="A3" s="4" t="str">
        <f>"评估基准日："&amp;TEXT(基本信息输入表!M7,"yyyy年mm月dd日")</f>
        <v>评估基准日：2024年06月30日</v>
      </c>
      <c r="N3" s="5" t="str">
        <v/>
      </c>
    </row>
    <row r="4" ht="14.25" customHeight="1" spans="1:14">
      <c r="A4" s="4"/>
      <c r="B4" s="4"/>
      <c r="C4" s="4"/>
      <c r="D4" s="4"/>
      <c r="E4" s="4"/>
      <c r="F4" s="4"/>
      <c r="G4" s="4"/>
      <c r="H4" s="343"/>
      <c r="I4" s="4"/>
      <c r="J4" s="4"/>
      <c r="K4" s="4"/>
      <c r="L4" s="8" t="s">
        <v>571</v>
      </c>
      <c r="N4" s="5" t="str">
        <v/>
      </c>
    </row>
    <row r="5" customHeight="1" spans="1:14">
      <c r="A5" s="3" t="str">
        <f>基本信息输入表!K6&amp;"："&amp;基本信息输入表!M6</f>
        <v>产权持有单位：贵州林东煤业发展有限责任公司</v>
      </c>
      <c r="I5" s="2"/>
      <c r="L5" s="8" t="s">
        <v>445</v>
      </c>
      <c r="N5" s="5" t="str">
        <v/>
      </c>
    </row>
    <row r="6" s="2" customFormat="1" customHeight="1" spans="1:14">
      <c r="A6" s="44" t="s">
        <v>472</v>
      </c>
      <c r="B6" s="44" t="s">
        <v>572</v>
      </c>
      <c r="C6" s="485" t="s">
        <v>573</v>
      </c>
      <c r="D6" s="485" t="s">
        <v>545</v>
      </c>
      <c r="E6" s="485" t="s">
        <v>574</v>
      </c>
      <c r="F6" s="486" t="s">
        <v>575</v>
      </c>
      <c r="G6" s="49" t="s">
        <v>576</v>
      </c>
      <c r="H6" s="49" t="s">
        <v>577</v>
      </c>
      <c r="I6" s="44" t="s">
        <v>215</v>
      </c>
      <c r="J6" s="44" t="s">
        <v>216</v>
      </c>
      <c r="K6" s="44" t="s">
        <v>218</v>
      </c>
      <c r="L6" s="44" t="s">
        <v>348</v>
      </c>
      <c r="N6" s="26" t="str">
        <v/>
      </c>
    </row>
    <row r="7" customHeight="1" spans="1:14">
      <c r="A7" s="44"/>
      <c r="B7" s="44"/>
      <c r="C7" s="485"/>
      <c r="D7" s="485"/>
      <c r="E7" s="485"/>
      <c r="F7" s="486"/>
      <c r="G7" s="49"/>
      <c r="H7" s="49"/>
      <c r="I7" s="39"/>
      <c r="J7" s="39"/>
      <c r="K7" s="39"/>
      <c r="L7" s="39"/>
      <c r="M7" s="4" t="s">
        <v>518</v>
      </c>
      <c r="N7" s="5" t="str">
        <v/>
      </c>
    </row>
    <row r="8" ht="15" customHeight="1" spans="1:14">
      <c r="A8" s="13" t="str">
        <f t="shared" ref="A8" si="0">IF(B8="","",ROW()-7)</f>
        <v/>
      </c>
      <c r="B8" s="14"/>
      <c r="C8" s="14"/>
      <c r="D8" s="36"/>
      <c r="E8" s="50"/>
      <c r="F8" s="50"/>
      <c r="G8" s="487"/>
      <c r="H8" s="487"/>
      <c r="I8" s="348"/>
      <c r="J8" s="348">
        <f>I8</f>
        <v>0</v>
      </c>
      <c r="K8" s="16" t="str">
        <f>IF(I8=0,"",(J8-I8)/(I8)*100)</f>
        <v/>
      </c>
      <c r="L8" s="14"/>
      <c r="M8" s="4" t="str">
        <f>"A"&amp;ROW()-7</f>
        <v>A1</v>
      </c>
      <c r="N8" s="5" t="str">
        <v/>
      </c>
    </row>
    <row r="9" ht="15" customHeight="1" spans="1:13">
      <c r="A9" s="13" t="str">
        <f t="shared" ref="A9:A26" si="1">IF(B9="","",ROW()-7)</f>
        <v/>
      </c>
      <c r="B9" s="14"/>
      <c r="C9" s="14"/>
      <c r="D9" s="36"/>
      <c r="E9" s="50"/>
      <c r="F9" s="50"/>
      <c r="G9" s="487"/>
      <c r="H9" s="487"/>
      <c r="I9" s="348"/>
      <c r="J9" s="348">
        <f t="shared" ref="J9:J26" si="2">I9</f>
        <v>0</v>
      </c>
      <c r="K9" s="16" t="str">
        <f t="shared" ref="K9:K27" si="3">IF(I9=0,"",(J9-I9)/(I9)*100)</f>
        <v/>
      </c>
      <c r="L9" s="14"/>
      <c r="M9" s="4" t="str">
        <f t="shared" ref="M9:M26" si="4">"A"&amp;ROW()-7</f>
        <v>A2</v>
      </c>
    </row>
    <row r="10" ht="15" customHeight="1" spans="1:13">
      <c r="A10" s="13" t="str">
        <f t="shared" si="1"/>
        <v/>
      </c>
      <c r="B10" s="14"/>
      <c r="C10" s="14"/>
      <c r="D10" s="36"/>
      <c r="E10" s="50"/>
      <c r="F10" s="50"/>
      <c r="G10" s="487"/>
      <c r="H10" s="487"/>
      <c r="I10" s="348"/>
      <c r="J10" s="348">
        <f t="shared" si="2"/>
        <v>0</v>
      </c>
      <c r="K10" s="16" t="str">
        <f t="shared" si="3"/>
        <v/>
      </c>
      <c r="L10" s="14"/>
      <c r="M10" s="4" t="str">
        <f t="shared" si="4"/>
        <v>A3</v>
      </c>
    </row>
    <row r="11" ht="15" customHeight="1" spans="1:13">
      <c r="A11" s="13" t="str">
        <f t="shared" si="1"/>
        <v/>
      </c>
      <c r="B11" s="14"/>
      <c r="C11" s="14"/>
      <c r="D11" s="36"/>
      <c r="E11" s="50"/>
      <c r="F11" s="50"/>
      <c r="G11" s="487"/>
      <c r="H11" s="487"/>
      <c r="I11" s="348"/>
      <c r="J11" s="348">
        <f t="shared" si="2"/>
        <v>0</v>
      </c>
      <c r="K11" s="16" t="str">
        <f t="shared" si="3"/>
        <v/>
      </c>
      <c r="L11" s="14"/>
      <c r="M11" s="4" t="str">
        <f t="shared" si="4"/>
        <v>A4</v>
      </c>
    </row>
    <row r="12" ht="15" customHeight="1" spans="1:13">
      <c r="A12" s="13" t="str">
        <f t="shared" si="1"/>
        <v/>
      </c>
      <c r="B12" s="14"/>
      <c r="C12" s="14"/>
      <c r="D12" s="36"/>
      <c r="E12" s="50"/>
      <c r="F12" s="50"/>
      <c r="G12" s="487"/>
      <c r="H12" s="487"/>
      <c r="I12" s="348"/>
      <c r="J12" s="348">
        <f t="shared" si="2"/>
        <v>0</v>
      </c>
      <c r="K12" s="16" t="str">
        <f t="shared" si="3"/>
        <v/>
      </c>
      <c r="L12" s="14"/>
      <c r="M12" s="4" t="str">
        <f t="shared" si="4"/>
        <v>A5</v>
      </c>
    </row>
    <row r="13" ht="15" customHeight="1" spans="1:13">
      <c r="A13" s="13" t="str">
        <f t="shared" si="1"/>
        <v/>
      </c>
      <c r="B13" s="14"/>
      <c r="C13" s="14"/>
      <c r="D13" s="36"/>
      <c r="E13" s="50"/>
      <c r="F13" s="50"/>
      <c r="G13" s="487"/>
      <c r="H13" s="487"/>
      <c r="I13" s="348"/>
      <c r="J13" s="348">
        <f t="shared" si="2"/>
        <v>0</v>
      </c>
      <c r="K13" s="16" t="str">
        <f t="shared" si="3"/>
        <v/>
      </c>
      <c r="L13" s="14"/>
      <c r="M13" s="4" t="str">
        <f t="shared" si="4"/>
        <v>A6</v>
      </c>
    </row>
    <row r="14" ht="15" customHeight="1" spans="1:13">
      <c r="A14" s="13" t="str">
        <f t="shared" si="1"/>
        <v/>
      </c>
      <c r="B14" s="14"/>
      <c r="C14" s="14"/>
      <c r="D14" s="36"/>
      <c r="E14" s="50"/>
      <c r="F14" s="50"/>
      <c r="G14" s="487"/>
      <c r="H14" s="487"/>
      <c r="I14" s="348"/>
      <c r="J14" s="348">
        <f t="shared" si="2"/>
        <v>0</v>
      </c>
      <c r="K14" s="16" t="str">
        <f t="shared" si="3"/>
        <v/>
      </c>
      <c r="L14" s="14"/>
      <c r="M14" s="4" t="str">
        <f t="shared" si="4"/>
        <v>A7</v>
      </c>
    </row>
    <row r="15" ht="15" customHeight="1" spans="1:13">
      <c r="A15" s="13" t="str">
        <f t="shared" si="1"/>
        <v/>
      </c>
      <c r="B15" s="14"/>
      <c r="C15" s="14"/>
      <c r="D15" s="36"/>
      <c r="E15" s="50"/>
      <c r="F15" s="50"/>
      <c r="G15" s="487"/>
      <c r="H15" s="487"/>
      <c r="I15" s="348"/>
      <c r="J15" s="348">
        <f t="shared" si="2"/>
        <v>0</v>
      </c>
      <c r="K15" s="16" t="str">
        <f t="shared" si="3"/>
        <v/>
      </c>
      <c r="L15" s="14"/>
      <c r="M15" s="4" t="str">
        <f t="shared" si="4"/>
        <v>A8</v>
      </c>
    </row>
    <row r="16" ht="15" customHeight="1" spans="1:13">
      <c r="A16" s="13" t="str">
        <f t="shared" si="1"/>
        <v/>
      </c>
      <c r="B16" s="14"/>
      <c r="C16" s="14"/>
      <c r="D16" s="36"/>
      <c r="E16" s="50"/>
      <c r="F16" s="50"/>
      <c r="G16" s="487"/>
      <c r="H16" s="487"/>
      <c r="I16" s="348"/>
      <c r="J16" s="348">
        <f t="shared" si="2"/>
        <v>0</v>
      </c>
      <c r="K16" s="16" t="str">
        <f t="shared" si="3"/>
        <v/>
      </c>
      <c r="L16" s="14"/>
      <c r="M16" s="4" t="str">
        <f t="shared" si="4"/>
        <v>A9</v>
      </c>
    </row>
    <row r="17" ht="15" customHeight="1" spans="1:13">
      <c r="A17" s="13" t="str">
        <f t="shared" si="1"/>
        <v/>
      </c>
      <c r="B17" s="14"/>
      <c r="C17" s="14"/>
      <c r="D17" s="36"/>
      <c r="E17" s="50"/>
      <c r="F17" s="50"/>
      <c r="G17" s="487"/>
      <c r="H17" s="487"/>
      <c r="I17" s="348"/>
      <c r="J17" s="348">
        <f t="shared" si="2"/>
        <v>0</v>
      </c>
      <c r="K17" s="16" t="str">
        <f t="shared" si="3"/>
        <v/>
      </c>
      <c r="L17" s="14"/>
      <c r="M17" s="4" t="str">
        <f t="shared" si="4"/>
        <v>A10</v>
      </c>
    </row>
    <row r="18" ht="15" customHeight="1" spans="1:13">
      <c r="A18" s="13" t="str">
        <f t="shared" si="1"/>
        <v/>
      </c>
      <c r="B18" s="14"/>
      <c r="C18" s="14"/>
      <c r="D18" s="36"/>
      <c r="E18" s="50"/>
      <c r="F18" s="50"/>
      <c r="G18" s="487"/>
      <c r="H18" s="487"/>
      <c r="I18" s="348"/>
      <c r="J18" s="348">
        <f t="shared" si="2"/>
        <v>0</v>
      </c>
      <c r="K18" s="16" t="str">
        <f t="shared" si="3"/>
        <v/>
      </c>
      <c r="L18" s="14"/>
      <c r="M18" s="4" t="str">
        <f t="shared" si="4"/>
        <v>A11</v>
      </c>
    </row>
    <row r="19" ht="15" customHeight="1" spans="1:13">
      <c r="A19" s="13" t="str">
        <f t="shared" si="1"/>
        <v/>
      </c>
      <c r="B19" s="14"/>
      <c r="C19" s="14"/>
      <c r="D19" s="36"/>
      <c r="E19" s="50"/>
      <c r="F19" s="50"/>
      <c r="G19" s="487"/>
      <c r="H19" s="487"/>
      <c r="I19" s="348"/>
      <c r="J19" s="348">
        <f t="shared" si="2"/>
        <v>0</v>
      </c>
      <c r="K19" s="16" t="str">
        <f t="shared" si="3"/>
        <v/>
      </c>
      <c r="L19" s="14"/>
      <c r="M19" s="4" t="str">
        <f t="shared" si="4"/>
        <v>A12</v>
      </c>
    </row>
    <row r="20" ht="15" customHeight="1" spans="1:13">
      <c r="A20" s="13" t="str">
        <f t="shared" si="1"/>
        <v/>
      </c>
      <c r="B20" s="14"/>
      <c r="C20" s="14"/>
      <c r="D20" s="36"/>
      <c r="E20" s="50"/>
      <c r="F20" s="50"/>
      <c r="G20" s="487"/>
      <c r="H20" s="487"/>
      <c r="I20" s="348"/>
      <c r="J20" s="348">
        <f t="shared" si="2"/>
        <v>0</v>
      </c>
      <c r="K20" s="16" t="str">
        <f t="shared" si="3"/>
        <v/>
      </c>
      <c r="L20" s="14"/>
      <c r="M20" s="4" t="str">
        <f t="shared" si="4"/>
        <v>A13</v>
      </c>
    </row>
    <row r="21" ht="15" customHeight="1" spans="1:13">
      <c r="A21" s="13" t="str">
        <f t="shared" si="1"/>
        <v/>
      </c>
      <c r="B21" s="14"/>
      <c r="C21" s="14"/>
      <c r="D21" s="36"/>
      <c r="E21" s="50"/>
      <c r="F21" s="50"/>
      <c r="G21" s="487"/>
      <c r="H21" s="487"/>
      <c r="I21" s="348"/>
      <c r="J21" s="348">
        <f t="shared" si="2"/>
        <v>0</v>
      </c>
      <c r="K21" s="16" t="str">
        <f t="shared" si="3"/>
        <v/>
      </c>
      <c r="L21" s="14"/>
      <c r="M21" s="4" t="str">
        <f t="shared" si="4"/>
        <v>A14</v>
      </c>
    </row>
    <row r="22" ht="15" customHeight="1" spans="1:13">
      <c r="A22" s="13" t="str">
        <f t="shared" si="1"/>
        <v/>
      </c>
      <c r="B22" s="14"/>
      <c r="C22" s="14"/>
      <c r="D22" s="36"/>
      <c r="E22" s="50"/>
      <c r="F22" s="50"/>
      <c r="G22" s="487"/>
      <c r="H22" s="487"/>
      <c r="I22" s="348"/>
      <c r="J22" s="348">
        <f t="shared" si="2"/>
        <v>0</v>
      </c>
      <c r="K22" s="16" t="str">
        <f t="shared" si="3"/>
        <v/>
      </c>
      <c r="L22" s="14"/>
      <c r="M22" s="4" t="str">
        <f t="shared" si="4"/>
        <v>A15</v>
      </c>
    </row>
    <row r="23" ht="15" customHeight="1" spans="1:13">
      <c r="A23" s="13" t="str">
        <f t="shared" si="1"/>
        <v/>
      </c>
      <c r="B23" s="14"/>
      <c r="C23" s="14"/>
      <c r="D23" s="36"/>
      <c r="E23" s="50"/>
      <c r="F23" s="50"/>
      <c r="G23" s="487"/>
      <c r="H23" s="487"/>
      <c r="I23" s="348"/>
      <c r="J23" s="348">
        <f t="shared" si="2"/>
        <v>0</v>
      </c>
      <c r="K23" s="16" t="str">
        <f t="shared" si="3"/>
        <v/>
      </c>
      <c r="L23" s="14"/>
      <c r="M23" s="4" t="str">
        <f t="shared" si="4"/>
        <v>A16</v>
      </c>
    </row>
    <row r="24" ht="15" customHeight="1" spans="1:13">
      <c r="A24" s="13" t="str">
        <f t="shared" si="1"/>
        <v/>
      </c>
      <c r="B24" s="14"/>
      <c r="C24" s="14"/>
      <c r="D24" s="36"/>
      <c r="E24" s="50"/>
      <c r="F24" s="50"/>
      <c r="G24" s="487"/>
      <c r="H24" s="487"/>
      <c r="I24" s="348"/>
      <c r="J24" s="348">
        <f t="shared" si="2"/>
        <v>0</v>
      </c>
      <c r="K24" s="16" t="str">
        <f t="shared" si="3"/>
        <v/>
      </c>
      <c r="L24" s="14"/>
      <c r="M24" s="4" t="str">
        <f t="shared" si="4"/>
        <v>A17</v>
      </c>
    </row>
    <row r="25" ht="15" customHeight="1" spans="1:13">
      <c r="A25" s="13" t="str">
        <f t="shared" si="1"/>
        <v/>
      </c>
      <c r="B25" s="14"/>
      <c r="C25" s="14"/>
      <c r="D25" s="36"/>
      <c r="E25" s="50"/>
      <c r="F25" s="50"/>
      <c r="G25" s="487"/>
      <c r="H25" s="487"/>
      <c r="I25" s="348"/>
      <c r="J25" s="348">
        <f t="shared" si="2"/>
        <v>0</v>
      </c>
      <c r="K25" s="16" t="str">
        <f t="shared" si="3"/>
        <v/>
      </c>
      <c r="L25" s="14"/>
      <c r="M25" s="4" t="str">
        <f t="shared" si="4"/>
        <v>A18</v>
      </c>
    </row>
    <row r="26" ht="15" customHeight="1" spans="1:14">
      <c r="A26" s="13" t="str">
        <f t="shared" si="1"/>
        <v/>
      </c>
      <c r="B26" s="14"/>
      <c r="C26" s="14"/>
      <c r="D26" s="36"/>
      <c r="E26" s="50"/>
      <c r="F26" s="50"/>
      <c r="G26" s="487"/>
      <c r="H26" s="487"/>
      <c r="I26" s="348"/>
      <c r="J26" s="348">
        <f t="shared" si="2"/>
        <v>0</v>
      </c>
      <c r="K26" s="16" t="str">
        <f t="shared" si="3"/>
        <v/>
      </c>
      <c r="L26" s="14"/>
      <c r="M26" s="4" t="str">
        <f t="shared" si="4"/>
        <v>A19</v>
      </c>
      <c r="N26" s="5" t="str">
        <f t="array" ref="N26:N29">""</f>
        <v/>
      </c>
    </row>
    <row r="27" customHeight="1" spans="1:14">
      <c r="A27" s="37" t="s">
        <v>299</v>
      </c>
      <c r="B27" s="38"/>
      <c r="C27" s="39"/>
      <c r="D27" s="39"/>
      <c r="E27" s="488"/>
      <c r="F27" s="488"/>
      <c r="G27" s="480"/>
      <c r="H27" s="487"/>
      <c r="I27" s="489">
        <f>SUM(I8:I26)</f>
        <v>0</v>
      </c>
      <c r="J27" s="489">
        <f>SUM(J8:J26)</f>
        <v>0</v>
      </c>
      <c r="K27" s="16" t="str">
        <f t="shared" si="3"/>
        <v/>
      </c>
      <c r="L27" s="45"/>
      <c r="N27" s="5" t="str">
        <v/>
      </c>
    </row>
    <row r="28" customHeight="1" spans="1:14">
      <c r="A28" s="3" t="str">
        <f>基本信息输入表!$K$6&amp;"填表人："&amp;基本信息输入表!$M$22</f>
        <v>产权持有单位填表人：</v>
      </c>
      <c r="J28" s="3" t="str">
        <f>"评估人员："&amp;基本信息输入表!$Q$22</f>
        <v>评估人员：</v>
      </c>
      <c r="M28" s="3" t="s">
        <v>474</v>
      </c>
      <c r="N28" s="5" t="str">
        <v/>
      </c>
    </row>
    <row r="29" customHeight="1" spans="1:14">
      <c r="A29" s="3" t="str">
        <f>"填表日期："&amp;YEAR(基本信息输入表!$O$22)&amp;"年"&amp;MONTH(基本信息输入表!$O$22)&amp;"月"&amp;DAY(基本信息输入表!$O$22)&amp;"日"</f>
        <v>填表日期：1900年1月0日</v>
      </c>
      <c r="N29" s="5" t="str">
        <v/>
      </c>
    </row>
  </sheetData>
  <mergeCells count="15">
    <mergeCell ref="A2:L2"/>
    <mergeCell ref="A3:L3"/>
    <mergeCell ref="A27:B27"/>
    <mergeCell ref="A6:A7"/>
    <mergeCell ref="B6:B7"/>
    <mergeCell ref="C6:C7"/>
    <mergeCell ref="D6:D7"/>
    <mergeCell ref="E6:E7"/>
    <mergeCell ref="F6:F7"/>
    <mergeCell ref="G6:G7"/>
    <mergeCell ref="H6:H7"/>
    <mergeCell ref="I6:I7"/>
    <mergeCell ref="J6:J7"/>
    <mergeCell ref="K6:K7"/>
    <mergeCell ref="L6:L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N29"/>
  <sheetViews>
    <sheetView showGridLines="0" topLeftCell="A7" workbookViewId="0">
      <selection activeCell="O30" sqref="O30"/>
    </sheetView>
  </sheetViews>
  <sheetFormatPr defaultColWidth="9" defaultRowHeight="15.75" customHeight="1"/>
  <cols>
    <col min="1" max="1" width="5.19166666666667" style="3" customWidth="1"/>
    <col min="2" max="2" width="26.1916666666667" style="3" customWidth="1"/>
    <col min="3" max="4" width="8" style="236" customWidth="1"/>
    <col min="5" max="5" width="9.19166666666667" style="3" customWidth="1"/>
    <col min="6" max="6" width="15.8166666666667" style="3" customWidth="1"/>
    <col min="7" max="7" width="12.1916666666667" style="3" hidden="1" customWidth="1"/>
    <col min="8" max="8" width="9.81666666666667" style="3" customWidth="1"/>
    <col min="9" max="9" width="11.1916666666667" style="3" customWidth="1"/>
    <col min="10" max="10" width="18.3166666666667" style="3" customWidth="1"/>
    <col min="11" max="11" width="10" style="3" customWidth="1"/>
    <col min="12" max="12" width="10.8166666666667" style="3" customWidth="1"/>
    <col min="13" max="13" width="15.3166666666667" style="4" customWidth="1"/>
    <col min="14" max="14" width="4.31666666666667" style="5" customWidth="1"/>
    <col min="15" max="15" width="9" style="3" customWidth="1"/>
    <col min="16" max="16384" width="9" style="3"/>
  </cols>
  <sheetData>
    <row r="1" customHeight="1" spans="1:14">
      <c r="A1" s="6" t="s">
        <v>0</v>
      </c>
      <c r="M1" s="22" t="str">
        <f t="array" ref="M1:N1">"请勿删除或清空该列内容"</f>
        <v>请勿删除或清空该列内容</v>
      </c>
      <c r="N1" s="23" t="str">
        <v>请勿删除或清空该列内容</v>
      </c>
    </row>
    <row r="2" s="1" customFormat="1" ht="30" customHeight="1" spans="1:14">
      <c r="A2" s="7" t="s">
        <v>578</v>
      </c>
      <c r="M2" s="24"/>
      <c r="N2" s="25" t="str">
        <f t="array" ref="N2:N7">""</f>
        <v/>
      </c>
    </row>
    <row r="3" customHeight="1" spans="1:14">
      <c r="A3" s="4" t="str">
        <f>"评估基准日："&amp;TEXT(基本信息输入表!M7,"yyyy年mm月dd日")</f>
        <v>评估基准日：2024年06月30日</v>
      </c>
      <c r="N3" s="5" t="str">
        <v/>
      </c>
    </row>
    <row r="4" ht="14.25" customHeight="1" spans="1:14">
      <c r="A4" s="4"/>
      <c r="B4" s="4"/>
      <c r="C4" s="343"/>
      <c r="D4" s="343"/>
      <c r="E4" s="4"/>
      <c r="F4" s="4"/>
      <c r="G4" s="4"/>
      <c r="H4" s="4"/>
      <c r="I4" s="4"/>
      <c r="J4" s="4"/>
      <c r="K4" s="4"/>
      <c r="L4" s="8" t="s">
        <v>579</v>
      </c>
      <c r="N4" s="5" t="str">
        <v/>
      </c>
    </row>
    <row r="5" customHeight="1" spans="1:14">
      <c r="A5" s="3" t="str">
        <f>基本信息输入表!K6&amp;"："&amp;基本信息输入表!M6</f>
        <v>产权持有单位：贵州林东煤业发展有限责任公司</v>
      </c>
      <c r="L5" s="8" t="s">
        <v>445</v>
      </c>
      <c r="N5" s="5" t="str">
        <v/>
      </c>
    </row>
    <row r="6" s="2" customFormat="1" customHeight="1" spans="1:14">
      <c r="A6" s="11" t="s">
        <v>472</v>
      </c>
      <c r="B6" s="11" t="s">
        <v>580</v>
      </c>
      <c r="C6" s="344" t="s">
        <v>581</v>
      </c>
      <c r="D6" s="344" t="s">
        <v>582</v>
      </c>
      <c r="E6" s="11" t="s">
        <v>554</v>
      </c>
      <c r="F6" s="11" t="s">
        <v>583</v>
      </c>
      <c r="G6" s="366" t="s">
        <v>584</v>
      </c>
      <c r="H6" s="366" t="s">
        <v>585</v>
      </c>
      <c r="I6" s="366" t="s">
        <v>586</v>
      </c>
      <c r="J6" s="11" t="s">
        <v>216</v>
      </c>
      <c r="K6" s="11" t="s">
        <v>218</v>
      </c>
      <c r="L6" s="11" t="s">
        <v>348</v>
      </c>
      <c r="M6" s="2" t="s">
        <v>518</v>
      </c>
      <c r="N6" s="26" t="str">
        <v/>
      </c>
    </row>
    <row r="7" ht="15.5" customHeight="1" spans="1:14">
      <c r="A7" s="13" t="str">
        <f t="shared" ref="A7" si="0">IF(B7="","",ROW()-7)</f>
        <v/>
      </c>
      <c r="B7" s="14"/>
      <c r="C7" s="15"/>
      <c r="D7" s="15"/>
      <c r="E7" s="292"/>
      <c r="F7" s="348"/>
      <c r="G7" s="348"/>
      <c r="H7" s="348"/>
      <c r="I7" s="348"/>
      <c r="J7" s="16"/>
      <c r="K7" s="16" t="str">
        <f t="shared" ref="K7:K25" si="1">IF(F7=0,"",(J7-F7)/F7*100)</f>
        <v/>
      </c>
      <c r="L7" s="14"/>
      <c r="M7" s="4" t="str">
        <f>"A"&amp;ROW()-6</f>
        <v>A1</v>
      </c>
      <c r="N7" s="5" t="str">
        <v/>
      </c>
    </row>
    <row r="8" ht="15.5" customHeight="1" spans="1:13">
      <c r="A8" s="13" t="str">
        <f t="shared" ref="A8:A24" si="2">IF(B8="","",ROW()-7)</f>
        <v/>
      </c>
      <c r="B8" s="14"/>
      <c r="C8" s="15"/>
      <c r="D8" s="15"/>
      <c r="E8" s="292"/>
      <c r="F8" s="348"/>
      <c r="G8" s="348"/>
      <c r="H8" s="348"/>
      <c r="I8" s="348"/>
      <c r="J8" s="16"/>
      <c r="K8" s="16" t="str">
        <f t="shared" si="1"/>
        <v/>
      </c>
      <c r="L8" s="14"/>
      <c r="M8" s="4" t="str">
        <f t="shared" ref="M8:M24" si="3">"A"&amp;ROW()-6</f>
        <v>A2</v>
      </c>
    </row>
    <row r="9" ht="15.5" customHeight="1" spans="1:13">
      <c r="A9" s="13" t="str">
        <f t="shared" si="2"/>
        <v/>
      </c>
      <c r="B9" s="14"/>
      <c r="C9" s="15"/>
      <c r="D9" s="15"/>
      <c r="E9" s="292"/>
      <c r="F9" s="348"/>
      <c r="G9" s="348"/>
      <c r="H9" s="348"/>
      <c r="I9" s="348"/>
      <c r="J9" s="16"/>
      <c r="K9" s="16" t="str">
        <f t="shared" si="1"/>
        <v/>
      </c>
      <c r="L9" s="14"/>
      <c r="M9" s="4" t="str">
        <f t="shared" si="3"/>
        <v>A3</v>
      </c>
    </row>
    <row r="10" ht="15.5" customHeight="1" spans="1:13">
      <c r="A10" s="13" t="str">
        <f t="shared" si="2"/>
        <v/>
      </c>
      <c r="B10" s="14"/>
      <c r="C10" s="15"/>
      <c r="D10" s="15"/>
      <c r="E10" s="292"/>
      <c r="F10" s="348"/>
      <c r="G10" s="348"/>
      <c r="H10" s="348"/>
      <c r="I10" s="348"/>
      <c r="J10" s="16"/>
      <c r="K10" s="16" t="str">
        <f t="shared" si="1"/>
        <v/>
      </c>
      <c r="L10" s="14"/>
      <c r="M10" s="4" t="str">
        <f t="shared" si="3"/>
        <v>A4</v>
      </c>
    </row>
    <row r="11" ht="15.5" customHeight="1" spans="1:13">
      <c r="A11" s="13" t="str">
        <f t="shared" si="2"/>
        <v/>
      </c>
      <c r="B11" s="14"/>
      <c r="C11" s="15"/>
      <c r="D11" s="15"/>
      <c r="E11" s="292"/>
      <c r="F11" s="348"/>
      <c r="G11" s="348"/>
      <c r="H11" s="348"/>
      <c r="I11" s="348"/>
      <c r="J11" s="16"/>
      <c r="K11" s="16" t="str">
        <f t="shared" si="1"/>
        <v/>
      </c>
      <c r="L11" s="14"/>
      <c r="M11" s="4" t="str">
        <f t="shared" si="3"/>
        <v>A5</v>
      </c>
    </row>
    <row r="12" ht="15.5" customHeight="1" spans="1:13">
      <c r="A12" s="13" t="str">
        <f t="shared" si="2"/>
        <v/>
      </c>
      <c r="B12" s="14"/>
      <c r="C12" s="15"/>
      <c r="D12" s="15"/>
      <c r="E12" s="292"/>
      <c r="F12" s="348"/>
      <c r="G12" s="348"/>
      <c r="H12" s="348"/>
      <c r="I12" s="348"/>
      <c r="J12" s="16"/>
      <c r="K12" s="16" t="str">
        <f t="shared" si="1"/>
        <v/>
      </c>
      <c r="L12" s="14"/>
      <c r="M12" s="4" t="str">
        <f t="shared" si="3"/>
        <v>A6</v>
      </c>
    </row>
    <row r="13" ht="15.5" customHeight="1" spans="1:13">
      <c r="A13" s="13" t="str">
        <f t="shared" si="2"/>
        <v/>
      </c>
      <c r="B13" s="14"/>
      <c r="C13" s="15"/>
      <c r="D13" s="15"/>
      <c r="E13" s="292"/>
      <c r="F13" s="348"/>
      <c r="G13" s="348"/>
      <c r="H13" s="348"/>
      <c r="I13" s="348"/>
      <c r="J13" s="16"/>
      <c r="K13" s="16" t="str">
        <f t="shared" si="1"/>
        <v/>
      </c>
      <c r="L13" s="14"/>
      <c r="M13" s="4" t="str">
        <f t="shared" si="3"/>
        <v>A7</v>
      </c>
    </row>
    <row r="14" ht="15.5" customHeight="1" spans="1:13">
      <c r="A14" s="13" t="str">
        <f t="shared" si="2"/>
        <v/>
      </c>
      <c r="B14" s="14"/>
      <c r="C14" s="15"/>
      <c r="D14" s="15"/>
      <c r="E14" s="292"/>
      <c r="F14" s="348"/>
      <c r="G14" s="348"/>
      <c r="H14" s="348"/>
      <c r="I14" s="348"/>
      <c r="J14" s="16"/>
      <c r="K14" s="16" t="str">
        <f t="shared" si="1"/>
        <v/>
      </c>
      <c r="L14" s="14"/>
      <c r="M14" s="4" t="str">
        <f t="shared" si="3"/>
        <v>A8</v>
      </c>
    </row>
    <row r="15" ht="15.5" customHeight="1" spans="1:13">
      <c r="A15" s="13" t="str">
        <f t="shared" si="2"/>
        <v/>
      </c>
      <c r="B15" s="14"/>
      <c r="C15" s="15"/>
      <c r="D15" s="15"/>
      <c r="E15" s="292"/>
      <c r="F15" s="348"/>
      <c r="G15" s="348"/>
      <c r="H15" s="348"/>
      <c r="I15" s="348"/>
      <c r="J15" s="16"/>
      <c r="K15" s="16" t="str">
        <f t="shared" si="1"/>
        <v/>
      </c>
      <c r="L15" s="14"/>
      <c r="M15" s="4" t="str">
        <f t="shared" si="3"/>
        <v>A9</v>
      </c>
    </row>
    <row r="16" ht="15.5" customHeight="1" spans="1:13">
      <c r="A16" s="13" t="str">
        <f t="shared" si="2"/>
        <v/>
      </c>
      <c r="B16" s="14"/>
      <c r="C16" s="15"/>
      <c r="D16" s="15"/>
      <c r="E16" s="292"/>
      <c r="F16" s="348"/>
      <c r="G16" s="348"/>
      <c r="H16" s="348"/>
      <c r="I16" s="348"/>
      <c r="J16" s="16"/>
      <c r="K16" s="16" t="str">
        <f t="shared" si="1"/>
        <v/>
      </c>
      <c r="L16" s="14"/>
      <c r="M16" s="4" t="str">
        <f t="shared" si="3"/>
        <v>A10</v>
      </c>
    </row>
    <row r="17" ht="15.5" customHeight="1" spans="1:13">
      <c r="A17" s="13" t="str">
        <f t="shared" si="2"/>
        <v/>
      </c>
      <c r="B17" s="14"/>
      <c r="C17" s="15"/>
      <c r="D17" s="15"/>
      <c r="E17" s="292"/>
      <c r="F17" s="348"/>
      <c r="G17" s="348"/>
      <c r="H17" s="348"/>
      <c r="I17" s="348"/>
      <c r="J17" s="16"/>
      <c r="K17" s="16" t="str">
        <f t="shared" si="1"/>
        <v/>
      </c>
      <c r="L17" s="14"/>
      <c r="M17" s="4" t="str">
        <f t="shared" si="3"/>
        <v>A11</v>
      </c>
    </row>
    <row r="18" ht="15.5" customHeight="1" spans="1:13">
      <c r="A18" s="13" t="str">
        <f t="shared" si="2"/>
        <v/>
      </c>
      <c r="B18" s="14"/>
      <c r="C18" s="15"/>
      <c r="D18" s="15"/>
      <c r="E18" s="292"/>
      <c r="F18" s="348"/>
      <c r="G18" s="348"/>
      <c r="H18" s="348"/>
      <c r="I18" s="348"/>
      <c r="J18" s="16"/>
      <c r="K18" s="16" t="str">
        <f t="shared" si="1"/>
        <v/>
      </c>
      <c r="L18" s="14"/>
      <c r="M18" s="4" t="str">
        <f t="shared" si="3"/>
        <v>A12</v>
      </c>
    </row>
    <row r="19" ht="15.5" customHeight="1" spans="1:13">
      <c r="A19" s="13" t="str">
        <f t="shared" si="2"/>
        <v/>
      </c>
      <c r="B19" s="14"/>
      <c r="C19" s="15"/>
      <c r="D19" s="15"/>
      <c r="E19" s="292"/>
      <c r="F19" s="348"/>
      <c r="G19" s="348"/>
      <c r="H19" s="348"/>
      <c r="I19" s="348"/>
      <c r="J19" s="16"/>
      <c r="K19" s="16" t="str">
        <f t="shared" si="1"/>
        <v/>
      </c>
      <c r="L19" s="14"/>
      <c r="M19" s="4" t="str">
        <f t="shared" si="3"/>
        <v>A13</v>
      </c>
    </row>
    <row r="20" ht="15.5" customHeight="1" spans="1:13">
      <c r="A20" s="13" t="str">
        <f t="shared" si="2"/>
        <v/>
      </c>
      <c r="B20" s="14"/>
      <c r="C20" s="15"/>
      <c r="D20" s="15"/>
      <c r="E20" s="292"/>
      <c r="F20" s="348"/>
      <c r="G20" s="348"/>
      <c r="H20" s="348"/>
      <c r="I20" s="348"/>
      <c r="J20" s="16"/>
      <c r="K20" s="16" t="str">
        <f t="shared" si="1"/>
        <v/>
      </c>
      <c r="L20" s="14"/>
      <c r="M20" s="4" t="str">
        <f t="shared" si="3"/>
        <v>A14</v>
      </c>
    </row>
    <row r="21" ht="15.5" customHeight="1" spans="1:13">
      <c r="A21" s="13" t="str">
        <f t="shared" si="2"/>
        <v/>
      </c>
      <c r="B21" s="14"/>
      <c r="C21" s="15"/>
      <c r="D21" s="15"/>
      <c r="E21" s="292"/>
      <c r="F21" s="348"/>
      <c r="G21" s="348"/>
      <c r="H21" s="348"/>
      <c r="I21" s="348"/>
      <c r="J21" s="16"/>
      <c r="K21" s="16" t="str">
        <f t="shared" si="1"/>
        <v/>
      </c>
      <c r="L21" s="14"/>
      <c r="M21" s="4" t="str">
        <f t="shared" si="3"/>
        <v>A15</v>
      </c>
    </row>
    <row r="22" ht="15.5" customHeight="1" spans="1:13">
      <c r="A22" s="13" t="str">
        <f t="shared" si="2"/>
        <v/>
      </c>
      <c r="B22" s="14"/>
      <c r="C22" s="15"/>
      <c r="D22" s="15"/>
      <c r="E22" s="292"/>
      <c r="F22" s="348"/>
      <c r="G22" s="348"/>
      <c r="H22" s="348"/>
      <c r="I22" s="348"/>
      <c r="J22" s="16"/>
      <c r="K22" s="16" t="str">
        <f t="shared" si="1"/>
        <v/>
      </c>
      <c r="L22" s="14"/>
      <c r="M22" s="4" t="str">
        <f t="shared" si="3"/>
        <v>A16</v>
      </c>
    </row>
    <row r="23" ht="15.5" customHeight="1" spans="1:13">
      <c r="A23" s="13" t="str">
        <f t="shared" si="2"/>
        <v/>
      </c>
      <c r="B23" s="14"/>
      <c r="C23" s="15"/>
      <c r="D23" s="15"/>
      <c r="E23" s="292"/>
      <c r="F23" s="348"/>
      <c r="G23" s="348"/>
      <c r="H23" s="348"/>
      <c r="I23" s="348"/>
      <c r="J23" s="16"/>
      <c r="K23" s="16" t="str">
        <f t="shared" si="1"/>
        <v/>
      </c>
      <c r="L23" s="14"/>
      <c r="M23" s="4" t="str">
        <f t="shared" si="3"/>
        <v>A17</v>
      </c>
    </row>
    <row r="24" ht="15.5" customHeight="1" spans="1:14">
      <c r="A24" s="13" t="str">
        <f t="shared" si="2"/>
        <v/>
      </c>
      <c r="B24" s="14"/>
      <c r="C24" s="15"/>
      <c r="D24" s="15"/>
      <c r="E24" s="292"/>
      <c r="F24" s="348"/>
      <c r="G24" s="348"/>
      <c r="H24" s="348"/>
      <c r="I24" s="348"/>
      <c r="J24" s="16"/>
      <c r="K24" s="16" t="str">
        <f t="shared" si="1"/>
        <v/>
      </c>
      <c r="L24" s="14"/>
      <c r="M24" s="4" t="str">
        <f t="shared" si="3"/>
        <v>A18</v>
      </c>
      <c r="N24" s="5" t="str">
        <f t="array" ref="N24:N29">""</f>
        <v/>
      </c>
    </row>
    <row r="25" ht="15.5" customHeight="1" spans="1:14">
      <c r="A25" s="13" t="s">
        <v>587</v>
      </c>
      <c r="B25" s="63"/>
      <c r="C25" s="57"/>
      <c r="D25" s="57"/>
      <c r="E25" s="292"/>
      <c r="F25" s="16">
        <f>SUM(F7:F24)</f>
        <v>0</v>
      </c>
      <c r="G25" s="16">
        <f>SUM(G7:G24)</f>
        <v>0</v>
      </c>
      <c r="H25" s="16"/>
      <c r="I25" s="16"/>
      <c r="J25" s="16">
        <f>SUM(J7:J24)</f>
        <v>0</v>
      </c>
      <c r="K25" s="16" t="str">
        <f t="shared" si="1"/>
        <v/>
      </c>
      <c r="L25" s="14"/>
      <c r="N25" s="5" t="str">
        <v/>
      </c>
    </row>
    <row r="26" ht="15.5" customHeight="1" spans="1:14">
      <c r="A26" s="13" t="s">
        <v>588</v>
      </c>
      <c r="B26" s="63"/>
      <c r="C26" s="57"/>
      <c r="D26" s="57"/>
      <c r="E26" s="292"/>
      <c r="F26" s="16">
        <v>0</v>
      </c>
      <c r="G26" s="16"/>
      <c r="H26" s="16"/>
      <c r="I26" s="16"/>
      <c r="J26" s="16"/>
      <c r="K26" s="16"/>
      <c r="L26" s="14"/>
      <c r="N26" s="5" t="str">
        <v/>
      </c>
    </row>
    <row r="27" ht="15.5" customHeight="1" spans="1:14">
      <c r="A27" s="19" t="s">
        <v>589</v>
      </c>
      <c r="B27" s="64"/>
      <c r="C27" s="476"/>
      <c r="D27" s="476"/>
      <c r="E27" s="47"/>
      <c r="F27" s="31">
        <f>F25-F26</f>
        <v>0</v>
      </c>
      <c r="G27" s="31"/>
      <c r="H27" s="31"/>
      <c r="I27" s="31"/>
      <c r="J27" s="31">
        <f>J25</f>
        <v>0</v>
      </c>
      <c r="K27" s="16" t="str">
        <f>IF(F27=0,"",(J27-F27)/F27*100)</f>
        <v/>
      </c>
      <c r="L27" s="21"/>
      <c r="N27" s="5" t="str">
        <v/>
      </c>
    </row>
    <row r="28" customHeight="1" spans="1:14">
      <c r="A28" s="3" t="str">
        <f>基本信息输入表!$K$6&amp;"填表人："&amp;基本信息输入表!$M$23</f>
        <v>产权持有单位填表人：</v>
      </c>
      <c r="J28" s="3" t="str">
        <f>"评估人员："&amp;基本信息输入表!$Q$23</f>
        <v>评估人员：</v>
      </c>
      <c r="M28" s="4" t="s">
        <v>474</v>
      </c>
      <c r="N28" s="5" t="str">
        <v/>
      </c>
    </row>
    <row r="29" customHeight="1" spans="1:14">
      <c r="A29" s="3" t="str">
        <f>"填表日期："&amp;YEAR(基本信息输入表!$O$23)&amp;"年"&amp;MONTH(基本信息输入表!$O$23)&amp;"月"&amp;DAY(基本信息输入表!$O$23)&amp;"日"</f>
        <v>填表日期：1900年1月0日</v>
      </c>
      <c r="N29" s="5" t="str">
        <v/>
      </c>
    </row>
  </sheetData>
  <mergeCells count="5">
    <mergeCell ref="A2:L2"/>
    <mergeCell ref="A3:L3"/>
    <mergeCell ref="A25:B25"/>
    <mergeCell ref="A26:B26"/>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R30"/>
  <sheetViews>
    <sheetView showGridLines="0" topLeftCell="A7" workbookViewId="0">
      <selection activeCell="O30" sqref="O30"/>
    </sheetView>
  </sheetViews>
  <sheetFormatPr defaultColWidth="9" defaultRowHeight="15.75" customHeight="1"/>
  <cols>
    <col min="1" max="1" width="5.19166666666667" style="3" customWidth="1"/>
    <col min="2" max="2" width="19.3166666666667" style="3" customWidth="1"/>
    <col min="3" max="3" width="8" style="3" customWidth="1"/>
    <col min="4" max="4" width="7.69166666666667" style="236" customWidth="1"/>
    <col min="5" max="5" width="8.19166666666667" style="3" customWidth="1"/>
    <col min="6" max="6" width="4.69166666666667" style="3" customWidth="1"/>
    <col min="7" max="7" width="13.3166666666667" style="3" customWidth="1"/>
    <col min="8" max="8" width="6.81666666666667" style="3" customWidth="1"/>
    <col min="9" max="9" width="13.3166666666667" style="3" customWidth="1"/>
    <col min="10" max="10" width="13.3166666666667" style="3" hidden="1" customWidth="1"/>
    <col min="11" max="12" width="4.81666666666667" style="3" customWidth="1"/>
    <col min="13" max="13" width="6.31666666666667" style="3" customWidth="1"/>
    <col min="14" max="14" width="13.3166666666667" style="3" customWidth="1"/>
    <col min="15" max="15" width="6.81666666666667" style="3" customWidth="1"/>
    <col min="16" max="16" width="9.5" style="3" customWidth="1"/>
    <col min="17" max="17" width="15.3166666666667" style="3" customWidth="1"/>
    <col min="18" max="18" width="6.69166666666667" style="5" customWidth="1"/>
    <col min="19" max="19" width="9" style="3" customWidth="1"/>
    <col min="20" max="16384" width="9" style="3"/>
  </cols>
  <sheetData>
    <row r="1" customHeight="1" spans="1:18">
      <c r="A1" s="6" t="s">
        <v>0</v>
      </c>
      <c r="Q1" s="22" t="str">
        <f t="array" ref="Q1:R1">"请勿删除或清空该列内容"</f>
        <v>请勿删除或清空该列内容</v>
      </c>
      <c r="R1" s="23" t="str">
        <v>请勿删除或清空该列内容</v>
      </c>
    </row>
    <row r="2" s="1" customFormat="1" ht="30" customHeight="1" spans="1:18">
      <c r="A2" s="7" t="s">
        <v>590</v>
      </c>
      <c r="R2" s="25" t="str">
        <f t="array" ref="R2:R7">""</f>
        <v/>
      </c>
    </row>
    <row r="3" customHeight="1" spans="1:18">
      <c r="A3" s="4" t="str">
        <f>"评估基准日："&amp;TEXT(基本信息输入表!M7,"yyyy年mm月dd日")</f>
        <v>评估基准日：2024年06月30日</v>
      </c>
      <c r="R3" s="5" t="str">
        <v/>
      </c>
    </row>
    <row r="4" ht="14.25" customHeight="1" spans="1:18">
      <c r="A4" s="4"/>
      <c r="B4" s="4"/>
      <c r="C4" s="4"/>
      <c r="D4" s="343"/>
      <c r="E4" s="4"/>
      <c r="F4" s="4"/>
      <c r="G4" s="4"/>
      <c r="H4" s="4"/>
      <c r="I4" s="4"/>
      <c r="J4" s="4"/>
      <c r="K4" s="4"/>
      <c r="L4" s="4"/>
      <c r="M4" s="4"/>
      <c r="N4" s="4"/>
      <c r="O4" s="4"/>
      <c r="P4" s="8" t="s">
        <v>591</v>
      </c>
      <c r="R4" s="5" t="str">
        <v/>
      </c>
    </row>
    <row r="5" customHeight="1" spans="1:18">
      <c r="A5" s="3" t="str">
        <f>基本信息输入表!K6&amp;"："&amp;基本信息输入表!M6</f>
        <v>产权持有单位：贵州林东煤业发展有限责任公司</v>
      </c>
      <c r="I5" s="2"/>
      <c r="J5" s="2"/>
      <c r="P5" s="8" t="s">
        <v>445</v>
      </c>
      <c r="R5" s="5" t="str">
        <v/>
      </c>
    </row>
    <row r="6" s="2" customFormat="1" ht="24" spans="1:18">
      <c r="A6" s="11" t="s">
        <v>472</v>
      </c>
      <c r="B6" s="11" t="s">
        <v>592</v>
      </c>
      <c r="C6" s="11" t="s">
        <v>593</v>
      </c>
      <c r="D6" s="344" t="s">
        <v>594</v>
      </c>
      <c r="E6" s="11" t="s">
        <v>595</v>
      </c>
      <c r="F6" s="11" t="s">
        <v>512</v>
      </c>
      <c r="G6" s="34" t="s">
        <v>513</v>
      </c>
      <c r="H6" s="34" t="s">
        <v>596</v>
      </c>
      <c r="I6" s="34" t="s">
        <v>583</v>
      </c>
      <c r="J6" s="34" t="s">
        <v>597</v>
      </c>
      <c r="K6" s="34" t="s">
        <v>530</v>
      </c>
      <c r="L6" s="34" t="s">
        <v>598</v>
      </c>
      <c r="M6" s="34" t="s">
        <v>599</v>
      </c>
      <c r="N6" s="34" t="s">
        <v>216</v>
      </c>
      <c r="O6" s="11" t="s">
        <v>218</v>
      </c>
      <c r="P6" s="11" t="s">
        <v>348</v>
      </c>
      <c r="Q6" s="2" t="s">
        <v>518</v>
      </c>
      <c r="R6" s="26" t="str">
        <v/>
      </c>
    </row>
    <row r="7" ht="12.75" customHeight="1" spans="1:18">
      <c r="A7" s="13" t="str">
        <f>IF(B7="","",ROW()-6)</f>
        <v/>
      </c>
      <c r="B7" s="14"/>
      <c r="C7" s="14"/>
      <c r="D7" s="482"/>
      <c r="E7" s="71" t="str">
        <f>IF(D7="","",(TEXT(DATEDIF(D7,基本信息输入表!M$7,"y"),"0年;;")&amp;TEXT(DATEDIF(IF(DAY(D7+1)=1,D7+1,D7),IF(DAY(基本信息输入表!M$7+1)=1,基本信息输入表!M$7+1,基本信息输入表!M$7),"ym"),"0月;;")))</f>
        <v/>
      </c>
      <c r="F7" s="14"/>
      <c r="G7" s="16"/>
      <c r="H7" s="16"/>
      <c r="I7" s="472"/>
      <c r="J7" s="473"/>
      <c r="K7" s="473"/>
      <c r="L7" s="473"/>
      <c r="M7" s="473"/>
      <c r="N7" s="473"/>
      <c r="O7" s="76" t="str">
        <f t="shared" ref="O7" si="0">IF(I7=0,"",(N7-I7)/(I7)*100)</f>
        <v/>
      </c>
      <c r="P7" s="14"/>
      <c r="Q7" s="4" t="str">
        <f>"A"&amp;ROW()-6</f>
        <v>A1</v>
      </c>
      <c r="R7" s="5" t="str">
        <v/>
      </c>
    </row>
    <row r="8" ht="12.75" customHeight="1" spans="1:18">
      <c r="A8" s="13" t="str">
        <f t="shared" ref="A8:A24" si="1">IF(B8="","",ROW()-6)</f>
        <v/>
      </c>
      <c r="B8" s="14"/>
      <c r="C8" s="14"/>
      <c r="D8" s="482"/>
      <c r="E8" s="71" t="str">
        <f>IF(D8="","",(TEXT(DATEDIF(D8,基本信息输入表!M$7,"y"),"0年;;")&amp;TEXT(DATEDIF(IF(DAY(D8+1)=1,D8+1,D8),IF(DAY(基本信息输入表!M$7+1)=1,基本信息输入表!M$7+1,基本信息输入表!M$7),"ym"),"0月;;")))</f>
        <v/>
      </c>
      <c r="F8" s="14"/>
      <c r="G8" s="16"/>
      <c r="H8" s="16"/>
      <c r="I8" s="472"/>
      <c r="J8" s="473"/>
      <c r="K8" s="473"/>
      <c r="L8" s="473"/>
      <c r="M8" s="473"/>
      <c r="N8" s="473"/>
      <c r="O8" s="76" t="str">
        <f t="shared" ref="O8:O28" si="2">IF(I8=0,"",(N8-I8)/(I8)*100)</f>
        <v/>
      </c>
      <c r="P8" s="14"/>
      <c r="Q8" s="4" t="str">
        <f t="shared" ref="Q8:Q24" si="3">"A"&amp;ROW()-6</f>
        <v>A2</v>
      </c>
      <c r="R8" s="5" t="s">
        <v>395</v>
      </c>
    </row>
    <row r="9" ht="12.75" customHeight="1" spans="1:18">
      <c r="A9" s="13" t="str">
        <f t="shared" si="1"/>
        <v/>
      </c>
      <c r="B9" s="14"/>
      <c r="C9" s="14"/>
      <c r="D9" s="482"/>
      <c r="E9" s="71" t="str">
        <f>IF(D9="","",(TEXT(DATEDIF(D9,基本信息输入表!M$7,"y"),"0年;;")&amp;TEXT(DATEDIF(IF(DAY(D9+1)=1,D9+1,D9),IF(DAY(基本信息输入表!M$7+1)=1,基本信息输入表!M$7+1,基本信息输入表!M$7),"ym"),"0月;;")))</f>
        <v/>
      </c>
      <c r="F9" s="14"/>
      <c r="G9" s="16"/>
      <c r="H9" s="16"/>
      <c r="I9" s="472"/>
      <c r="J9" s="472"/>
      <c r="K9" s="472"/>
      <c r="L9" s="472"/>
      <c r="M9" s="472"/>
      <c r="N9" s="473"/>
      <c r="O9" s="76" t="str">
        <f t="shared" si="2"/>
        <v/>
      </c>
      <c r="P9" s="14"/>
      <c r="Q9" s="4" t="str">
        <f t="shared" si="3"/>
        <v>A3</v>
      </c>
      <c r="R9" s="5" t="s">
        <v>395</v>
      </c>
    </row>
    <row r="10" ht="12.75" customHeight="1" spans="1:18">
      <c r="A10" s="13" t="str">
        <f t="shared" si="1"/>
        <v/>
      </c>
      <c r="B10" s="14"/>
      <c r="C10" s="14"/>
      <c r="D10" s="482"/>
      <c r="E10" s="71" t="str">
        <f>IF(D10="","",(TEXT(DATEDIF(D10,基本信息输入表!M$7,"y"),"0年;;")&amp;TEXT(DATEDIF(IF(DAY(D10+1)=1,D10+1,D10),IF(DAY(基本信息输入表!M$7+1)=1,基本信息输入表!M$7+1,基本信息输入表!M$7),"ym"),"0月;;")))</f>
        <v/>
      </c>
      <c r="F10" s="14"/>
      <c r="G10" s="16"/>
      <c r="H10" s="16"/>
      <c r="I10" s="472"/>
      <c r="J10" s="473"/>
      <c r="K10" s="473"/>
      <c r="L10" s="473"/>
      <c r="M10" s="473"/>
      <c r="N10" s="473"/>
      <c r="O10" s="76" t="str">
        <f t="shared" si="2"/>
        <v/>
      </c>
      <c r="P10" s="14"/>
      <c r="Q10" s="4" t="str">
        <f t="shared" si="3"/>
        <v>A4</v>
      </c>
      <c r="R10" s="5" t="s">
        <v>395</v>
      </c>
    </row>
    <row r="11" ht="12.75" customHeight="1" spans="1:18">
      <c r="A11" s="13" t="str">
        <f t="shared" si="1"/>
        <v/>
      </c>
      <c r="B11" s="14"/>
      <c r="C11" s="14"/>
      <c r="D11" s="482"/>
      <c r="E11" s="71" t="str">
        <f>IF(D11="","",(TEXT(DATEDIF(D11,基本信息输入表!M$7,"y"),"0年;;")&amp;TEXT(DATEDIF(IF(DAY(D11+1)=1,D11+1,D11),IF(DAY(基本信息输入表!M$7+1)=1,基本信息输入表!M$7+1,基本信息输入表!M$7),"ym"),"0月;;")))</f>
        <v/>
      </c>
      <c r="F11" s="14"/>
      <c r="G11" s="16"/>
      <c r="H11" s="16"/>
      <c r="I11" s="472"/>
      <c r="J11" s="473"/>
      <c r="K11" s="473"/>
      <c r="L11" s="473"/>
      <c r="M11" s="473"/>
      <c r="N11" s="473"/>
      <c r="O11" s="76" t="str">
        <f t="shared" si="2"/>
        <v/>
      </c>
      <c r="P11" s="14"/>
      <c r="Q11" s="4" t="str">
        <f t="shared" si="3"/>
        <v>A5</v>
      </c>
      <c r="R11" s="5" t="s">
        <v>395</v>
      </c>
    </row>
    <row r="12" ht="12.75" customHeight="1" spans="1:18">
      <c r="A12" s="13" t="str">
        <f t="shared" si="1"/>
        <v/>
      </c>
      <c r="B12" s="14"/>
      <c r="C12" s="14"/>
      <c r="D12" s="482"/>
      <c r="E12" s="71" t="str">
        <f>IF(D12="","",(TEXT(DATEDIF(D12,基本信息输入表!M$7,"y"),"0年;;")&amp;TEXT(DATEDIF(IF(DAY(D12+1)=1,D12+1,D12),IF(DAY(基本信息输入表!M$7+1)=1,基本信息输入表!M$7+1,基本信息输入表!M$7),"ym"),"0月;;")))</f>
        <v/>
      </c>
      <c r="F12" s="14"/>
      <c r="G12" s="16"/>
      <c r="H12" s="16"/>
      <c r="I12" s="472"/>
      <c r="J12" s="473"/>
      <c r="K12" s="473"/>
      <c r="L12" s="473"/>
      <c r="M12" s="473"/>
      <c r="N12" s="473"/>
      <c r="O12" s="76" t="str">
        <f t="shared" si="2"/>
        <v/>
      </c>
      <c r="P12" s="14"/>
      <c r="Q12" s="4" t="str">
        <f t="shared" si="3"/>
        <v>A6</v>
      </c>
      <c r="R12" s="5" t="s">
        <v>395</v>
      </c>
    </row>
    <row r="13" ht="12.75" customHeight="1" spans="1:17">
      <c r="A13" s="13" t="str">
        <f t="shared" si="1"/>
        <v/>
      </c>
      <c r="B13" s="14"/>
      <c r="C13" s="14"/>
      <c r="D13" s="482"/>
      <c r="E13" s="71" t="str">
        <f>IF(D13="","",(TEXT(DATEDIF(D13,基本信息输入表!M$7,"y"),"0年;;")&amp;TEXT(DATEDIF(IF(DAY(D13+1)=1,D13+1,D13),IF(DAY(基本信息输入表!M$7+1)=1,基本信息输入表!M$7+1,基本信息输入表!M$7),"ym"),"0月;;")))</f>
        <v/>
      </c>
      <c r="F13" s="14"/>
      <c r="G13" s="16"/>
      <c r="H13" s="16"/>
      <c r="I13" s="472"/>
      <c r="J13" s="473"/>
      <c r="K13" s="473"/>
      <c r="L13" s="473"/>
      <c r="M13" s="473"/>
      <c r="N13" s="473"/>
      <c r="O13" s="76" t="str">
        <f t="shared" si="2"/>
        <v/>
      </c>
      <c r="P13" s="14"/>
      <c r="Q13" s="4" t="str">
        <f t="shared" si="3"/>
        <v>A7</v>
      </c>
    </row>
    <row r="14" ht="12.75" customHeight="1" spans="1:17">
      <c r="A14" s="13" t="str">
        <f t="shared" si="1"/>
        <v/>
      </c>
      <c r="B14" s="14"/>
      <c r="C14" s="14"/>
      <c r="D14" s="482"/>
      <c r="E14" s="71" t="str">
        <f>IF(D14="","",(TEXT(DATEDIF(D14,基本信息输入表!M$7,"y"),"0年;;")&amp;TEXT(DATEDIF(IF(DAY(D14+1)=1,D14+1,D14),IF(DAY(基本信息输入表!M$7+1)=1,基本信息输入表!M$7+1,基本信息输入表!M$7),"ym"),"0月;;")))</f>
        <v/>
      </c>
      <c r="F14" s="14"/>
      <c r="G14" s="16"/>
      <c r="H14" s="16"/>
      <c r="I14" s="472"/>
      <c r="J14" s="473"/>
      <c r="K14" s="473"/>
      <c r="L14" s="473"/>
      <c r="M14" s="473"/>
      <c r="N14" s="473"/>
      <c r="O14" s="76" t="str">
        <f t="shared" si="2"/>
        <v/>
      </c>
      <c r="P14" s="14"/>
      <c r="Q14" s="4" t="str">
        <f t="shared" si="3"/>
        <v>A8</v>
      </c>
    </row>
    <row r="15" ht="12.75" customHeight="1" spans="1:17">
      <c r="A15" s="13" t="str">
        <f t="shared" si="1"/>
        <v/>
      </c>
      <c r="B15" s="14"/>
      <c r="C15" s="14"/>
      <c r="D15" s="482"/>
      <c r="E15" s="71" t="str">
        <f>IF(D15="","",(TEXT(DATEDIF(D15,基本信息输入表!M$7,"y"),"0年;;")&amp;TEXT(DATEDIF(IF(DAY(D15+1)=1,D15+1,D15),IF(DAY(基本信息输入表!M$7+1)=1,基本信息输入表!M$7+1,基本信息输入表!M$7),"ym"),"0月;;")))</f>
        <v/>
      </c>
      <c r="F15" s="14"/>
      <c r="G15" s="16"/>
      <c r="H15" s="16"/>
      <c r="I15" s="472"/>
      <c r="J15" s="473"/>
      <c r="K15" s="473"/>
      <c r="L15" s="473"/>
      <c r="M15" s="473"/>
      <c r="N15" s="473"/>
      <c r="O15" s="76" t="str">
        <f t="shared" si="2"/>
        <v/>
      </c>
      <c r="P15" s="14"/>
      <c r="Q15" s="4" t="str">
        <f t="shared" si="3"/>
        <v>A9</v>
      </c>
    </row>
    <row r="16" ht="12.75" customHeight="1" spans="1:17">
      <c r="A16" s="13" t="str">
        <f t="shared" si="1"/>
        <v/>
      </c>
      <c r="B16" s="14"/>
      <c r="C16" s="14"/>
      <c r="D16" s="482"/>
      <c r="E16" s="71" t="str">
        <f>IF(D16="","",(TEXT(DATEDIF(D16,基本信息输入表!M$7,"y"),"0年;;")&amp;TEXT(DATEDIF(IF(DAY(D16+1)=1,D16+1,D16),IF(DAY(基本信息输入表!M$7+1)=1,基本信息输入表!M$7+1,基本信息输入表!M$7),"ym"),"0月;;")))</f>
        <v/>
      </c>
      <c r="F16" s="14"/>
      <c r="G16" s="16"/>
      <c r="H16" s="16"/>
      <c r="I16" s="472"/>
      <c r="J16" s="473"/>
      <c r="K16" s="473"/>
      <c r="L16" s="473"/>
      <c r="M16" s="473"/>
      <c r="N16" s="473"/>
      <c r="O16" s="76" t="str">
        <f t="shared" si="2"/>
        <v/>
      </c>
      <c r="P16" s="14"/>
      <c r="Q16" s="4" t="str">
        <f t="shared" si="3"/>
        <v>A10</v>
      </c>
    </row>
    <row r="17" ht="12.75" customHeight="1" spans="1:17">
      <c r="A17" s="13" t="str">
        <f t="shared" si="1"/>
        <v/>
      </c>
      <c r="B17" s="14"/>
      <c r="C17" s="14"/>
      <c r="D17" s="482"/>
      <c r="E17" s="71" t="str">
        <f>IF(D17="","",(TEXT(DATEDIF(D17,基本信息输入表!M$7,"y"),"0年;;")&amp;TEXT(DATEDIF(IF(DAY(D17+1)=1,D17+1,D17),IF(DAY(基本信息输入表!M$7+1)=1,基本信息输入表!M$7+1,基本信息输入表!M$7),"ym"),"0月;;")))</f>
        <v/>
      </c>
      <c r="F17" s="14"/>
      <c r="G17" s="16"/>
      <c r="H17" s="16"/>
      <c r="I17" s="472"/>
      <c r="J17" s="473"/>
      <c r="K17" s="473"/>
      <c r="L17" s="473"/>
      <c r="M17" s="473"/>
      <c r="N17" s="473"/>
      <c r="O17" s="76" t="str">
        <f t="shared" si="2"/>
        <v/>
      </c>
      <c r="P17" s="14"/>
      <c r="Q17" s="4" t="str">
        <f t="shared" si="3"/>
        <v>A11</v>
      </c>
    </row>
    <row r="18" ht="12.75" customHeight="1" spans="1:17">
      <c r="A18" s="13" t="str">
        <f t="shared" si="1"/>
        <v/>
      </c>
      <c r="B18" s="14"/>
      <c r="C18" s="14"/>
      <c r="D18" s="482"/>
      <c r="E18" s="71" t="str">
        <f>IF(D18="","",(TEXT(DATEDIF(D18,基本信息输入表!M$7,"y"),"0年;;")&amp;TEXT(DATEDIF(IF(DAY(D18+1)=1,D18+1,D18),IF(DAY(基本信息输入表!M$7+1)=1,基本信息输入表!M$7+1,基本信息输入表!M$7),"ym"),"0月;;")))</f>
        <v/>
      </c>
      <c r="F18" s="14"/>
      <c r="G18" s="16"/>
      <c r="H18" s="16"/>
      <c r="I18" s="472"/>
      <c r="J18" s="473"/>
      <c r="K18" s="473"/>
      <c r="L18" s="473"/>
      <c r="M18" s="473"/>
      <c r="N18" s="473"/>
      <c r="O18" s="76" t="str">
        <f t="shared" si="2"/>
        <v/>
      </c>
      <c r="P18" s="14"/>
      <c r="Q18" s="4" t="str">
        <f t="shared" si="3"/>
        <v>A12</v>
      </c>
    </row>
    <row r="19" ht="12.75" customHeight="1" spans="1:17">
      <c r="A19" s="13" t="str">
        <f t="shared" si="1"/>
        <v/>
      </c>
      <c r="B19" s="14"/>
      <c r="C19" s="14"/>
      <c r="D19" s="482"/>
      <c r="E19" s="71" t="str">
        <f>IF(D19="","",(TEXT(DATEDIF(D19,基本信息输入表!M$7,"y"),"0年;;")&amp;TEXT(DATEDIF(IF(DAY(D19+1)=1,D19+1,D19),IF(DAY(基本信息输入表!M$7+1)=1,基本信息输入表!M$7+1,基本信息输入表!M$7),"ym"),"0月;;")))</f>
        <v/>
      </c>
      <c r="F19" s="14"/>
      <c r="G19" s="16"/>
      <c r="H19" s="16"/>
      <c r="I19" s="472"/>
      <c r="J19" s="473"/>
      <c r="K19" s="473"/>
      <c r="L19" s="473"/>
      <c r="M19" s="473"/>
      <c r="N19" s="473"/>
      <c r="O19" s="76" t="str">
        <f t="shared" si="2"/>
        <v/>
      </c>
      <c r="P19" s="14"/>
      <c r="Q19" s="4" t="str">
        <f t="shared" si="3"/>
        <v>A13</v>
      </c>
    </row>
    <row r="20" ht="12.75" customHeight="1" spans="1:17">
      <c r="A20" s="13" t="str">
        <f t="shared" si="1"/>
        <v/>
      </c>
      <c r="B20" s="14"/>
      <c r="C20" s="14"/>
      <c r="D20" s="482"/>
      <c r="E20" s="71" t="str">
        <f>IF(D20="","",(TEXT(DATEDIF(D20,基本信息输入表!M$7,"y"),"0年;;")&amp;TEXT(DATEDIF(IF(DAY(D20+1)=1,D20+1,D20),IF(DAY(基本信息输入表!M$7+1)=1,基本信息输入表!M$7+1,基本信息输入表!M$7),"ym"),"0月;;")))</f>
        <v/>
      </c>
      <c r="F20" s="14"/>
      <c r="G20" s="16"/>
      <c r="H20" s="16"/>
      <c r="I20" s="472"/>
      <c r="J20" s="473"/>
      <c r="K20" s="473"/>
      <c r="L20" s="473"/>
      <c r="M20" s="473"/>
      <c r="N20" s="473"/>
      <c r="O20" s="76" t="str">
        <f t="shared" si="2"/>
        <v/>
      </c>
      <c r="P20" s="14"/>
      <c r="Q20" s="4" t="str">
        <f t="shared" si="3"/>
        <v>A14</v>
      </c>
    </row>
    <row r="21" ht="12.75" customHeight="1" spans="1:17">
      <c r="A21" s="13" t="str">
        <f t="shared" si="1"/>
        <v/>
      </c>
      <c r="B21" s="14"/>
      <c r="C21" s="14"/>
      <c r="D21" s="482"/>
      <c r="E21" s="71" t="str">
        <f>IF(D21="","",(TEXT(DATEDIF(D21,基本信息输入表!M$7,"y"),"0年;;")&amp;TEXT(DATEDIF(IF(DAY(D21+1)=1,D21+1,D21),IF(DAY(基本信息输入表!M$7+1)=1,基本信息输入表!M$7+1,基本信息输入表!M$7),"ym"),"0月;;")))</f>
        <v/>
      </c>
      <c r="F21" s="14"/>
      <c r="G21" s="16"/>
      <c r="H21" s="16"/>
      <c r="I21" s="472"/>
      <c r="J21" s="473"/>
      <c r="K21" s="473"/>
      <c r="L21" s="473"/>
      <c r="M21" s="473"/>
      <c r="N21" s="473"/>
      <c r="O21" s="76" t="str">
        <f t="shared" si="2"/>
        <v/>
      </c>
      <c r="P21" s="14"/>
      <c r="Q21" s="4" t="str">
        <f t="shared" si="3"/>
        <v>A15</v>
      </c>
    </row>
    <row r="22" ht="12.75" customHeight="1" spans="1:17">
      <c r="A22" s="13" t="str">
        <f t="shared" si="1"/>
        <v/>
      </c>
      <c r="B22" s="14"/>
      <c r="C22" s="14"/>
      <c r="D22" s="482"/>
      <c r="E22" s="71" t="str">
        <f>IF(D22="","",(TEXT(DATEDIF(D22,基本信息输入表!M$7,"y"),"0年;;")&amp;TEXT(DATEDIF(IF(DAY(D22+1)=1,D22+1,D22),IF(DAY(基本信息输入表!M$7+1)=1,基本信息输入表!M$7+1,基本信息输入表!M$7),"ym"),"0月;;")))</f>
        <v/>
      </c>
      <c r="F22" s="14"/>
      <c r="G22" s="16"/>
      <c r="H22" s="16"/>
      <c r="I22" s="472"/>
      <c r="J22" s="473"/>
      <c r="K22" s="473"/>
      <c r="L22" s="473"/>
      <c r="M22" s="473"/>
      <c r="N22" s="473"/>
      <c r="O22" s="76" t="str">
        <f t="shared" si="2"/>
        <v/>
      </c>
      <c r="P22" s="14"/>
      <c r="Q22" s="4" t="str">
        <f t="shared" si="3"/>
        <v>A16</v>
      </c>
    </row>
    <row r="23" ht="12.75" customHeight="1" spans="1:17">
      <c r="A23" s="13" t="str">
        <f t="shared" si="1"/>
        <v/>
      </c>
      <c r="B23" s="14"/>
      <c r="C23" s="14"/>
      <c r="D23" s="482"/>
      <c r="E23" s="71" t="str">
        <f>IF(D23="","",(TEXT(DATEDIF(D23,基本信息输入表!M$7,"y"),"0年;;")&amp;TEXT(DATEDIF(IF(DAY(D23+1)=1,D23+1,D23),IF(DAY(基本信息输入表!M$7+1)=1,基本信息输入表!M$7+1,基本信息输入表!M$7),"ym"),"0月;;")))</f>
        <v/>
      </c>
      <c r="F23" s="14"/>
      <c r="G23" s="16"/>
      <c r="H23" s="16"/>
      <c r="I23" s="472"/>
      <c r="J23" s="473"/>
      <c r="K23" s="473"/>
      <c r="L23" s="473"/>
      <c r="M23" s="473"/>
      <c r="N23" s="473"/>
      <c r="O23" s="76" t="str">
        <f t="shared" si="2"/>
        <v/>
      </c>
      <c r="P23" s="14"/>
      <c r="Q23" s="4" t="str">
        <f t="shared" si="3"/>
        <v>A17</v>
      </c>
    </row>
    <row r="24" ht="12" customHeight="1" spans="1:18">
      <c r="A24" s="13" t="str">
        <f t="shared" si="1"/>
        <v/>
      </c>
      <c r="B24" s="14"/>
      <c r="C24" s="14"/>
      <c r="D24" s="482"/>
      <c r="E24" s="71" t="str">
        <f>IF(D24="","",(TEXT(DATEDIF(D24,基本信息输入表!M$7,"y"),"0年;;")&amp;TEXT(DATEDIF(IF(DAY(D24+1)=1,D24+1,D24),IF(DAY(基本信息输入表!M$7+1)=1,基本信息输入表!M$7+1,基本信息输入表!M$7),"ym"),"0月;;")))</f>
        <v/>
      </c>
      <c r="F24" s="14"/>
      <c r="G24" s="16"/>
      <c r="H24" s="16"/>
      <c r="I24" s="472"/>
      <c r="J24" s="473"/>
      <c r="K24" s="473"/>
      <c r="L24" s="473"/>
      <c r="M24" s="473"/>
      <c r="N24" s="473"/>
      <c r="O24" s="76" t="str">
        <f t="shared" si="2"/>
        <v/>
      </c>
      <c r="P24" s="14"/>
      <c r="Q24" s="4" t="str">
        <f t="shared" si="3"/>
        <v>A18</v>
      </c>
      <c r="R24" s="5" t="str">
        <f t="array" ref="R24:R30">""</f>
        <v/>
      </c>
    </row>
    <row r="25" ht="12.75" customHeight="1" spans="1:18">
      <c r="A25" s="84" t="s">
        <v>600</v>
      </c>
      <c r="B25" s="86"/>
      <c r="C25" s="14"/>
      <c r="D25" s="57"/>
      <c r="E25" s="71"/>
      <c r="F25" s="14"/>
      <c r="G25" s="16"/>
      <c r="H25" s="16"/>
      <c r="I25" s="472">
        <f>SUM(I7:I24)</f>
        <v>0</v>
      </c>
      <c r="J25" s="472">
        <f>SUM(J7:J24)</f>
        <v>0</v>
      </c>
      <c r="K25" s="472"/>
      <c r="L25" s="472"/>
      <c r="M25" s="472"/>
      <c r="N25" s="474">
        <f>SUM(N7:N24)</f>
        <v>0</v>
      </c>
      <c r="O25" s="76" t="str">
        <f t="shared" si="2"/>
        <v/>
      </c>
      <c r="P25" s="14"/>
      <c r="Q25" s="4"/>
      <c r="R25" s="5" t="str">
        <v/>
      </c>
    </row>
    <row r="26" ht="12.75" customHeight="1" spans="1:18">
      <c r="A26" s="84" t="s">
        <v>601</v>
      </c>
      <c r="B26" s="86"/>
      <c r="C26" s="14"/>
      <c r="D26" s="57"/>
      <c r="E26" s="71"/>
      <c r="F26" s="14"/>
      <c r="G26" s="16"/>
      <c r="H26" s="16"/>
      <c r="I26" s="472">
        <v>0</v>
      </c>
      <c r="J26" s="474"/>
      <c r="K26" s="474"/>
      <c r="L26" s="474"/>
      <c r="M26" s="474"/>
      <c r="N26" s="474">
        <v>0</v>
      </c>
      <c r="O26" s="76"/>
      <c r="P26" s="14"/>
      <c r="Q26" s="4"/>
      <c r="R26" s="5" t="str">
        <v/>
      </c>
    </row>
    <row r="27" ht="12.75" customHeight="1" spans="1:18">
      <c r="A27" s="84" t="s">
        <v>602</v>
      </c>
      <c r="B27" s="86"/>
      <c r="C27" s="14"/>
      <c r="D27" s="57"/>
      <c r="E27" s="71"/>
      <c r="F27" s="14"/>
      <c r="G27" s="16"/>
      <c r="H27" s="16"/>
      <c r="I27" s="472"/>
      <c r="J27" s="474"/>
      <c r="K27" s="474"/>
      <c r="L27" s="474"/>
      <c r="M27" s="474"/>
      <c r="N27" s="472">
        <f>I26</f>
        <v>0</v>
      </c>
      <c r="O27" s="76"/>
      <c r="P27" s="14"/>
      <c r="Q27" s="4"/>
      <c r="R27" s="5" t="str">
        <v/>
      </c>
    </row>
    <row r="28" customHeight="1" spans="1:18">
      <c r="A28" s="483" t="s">
        <v>603</v>
      </c>
      <c r="B28" s="484"/>
      <c r="C28" s="21"/>
      <c r="D28" s="347"/>
      <c r="E28" s="21"/>
      <c r="F28" s="21"/>
      <c r="G28" s="21"/>
      <c r="H28" s="21"/>
      <c r="I28" s="472">
        <f>I25-I26</f>
        <v>0</v>
      </c>
      <c r="J28" s="475"/>
      <c r="K28" s="475"/>
      <c r="L28" s="475"/>
      <c r="M28" s="475"/>
      <c r="N28" s="472">
        <f>N25-N27</f>
        <v>0</v>
      </c>
      <c r="O28" s="76" t="str">
        <f t="shared" si="2"/>
        <v/>
      </c>
      <c r="P28" s="21"/>
      <c r="R28" s="5" t="str">
        <v/>
      </c>
    </row>
    <row r="29" customHeight="1" spans="1:18">
      <c r="A29" s="3" t="str">
        <f>基本信息输入表!$K$6&amp;"填表人："&amp;基本信息输入表!$M$24</f>
        <v>产权持有单位填表人：</v>
      </c>
      <c r="N29" s="3" t="str">
        <f>"评估人员："&amp;基本信息输入表!$Q$24</f>
        <v>评估人员：</v>
      </c>
      <c r="Q29" s="3" t="s">
        <v>474</v>
      </c>
      <c r="R29" s="5" t="str">
        <v/>
      </c>
    </row>
    <row r="30" customHeight="1" spans="1:18">
      <c r="A30" s="3" t="str">
        <f>"填表日期："&amp;YEAR(基本信息输入表!$O$24)&amp;"年"&amp;MONTH(基本信息输入表!$O$24)&amp;"月"&amp;DAY(基本信息输入表!$O$24)&amp;"日"</f>
        <v>填表日期：1900年1月0日</v>
      </c>
      <c r="R30" s="5" t="str">
        <v/>
      </c>
    </row>
  </sheetData>
  <mergeCells count="6">
    <mergeCell ref="A2:P2"/>
    <mergeCell ref="A3:P3"/>
    <mergeCell ref="A25:B25"/>
    <mergeCell ref="A26:B26"/>
    <mergeCell ref="A27:B27"/>
    <mergeCell ref="A28:B28"/>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O31"/>
  <sheetViews>
    <sheetView showGridLines="0" workbookViewId="0">
      <selection activeCell="O30" sqref="O30"/>
    </sheetView>
  </sheetViews>
  <sheetFormatPr defaultColWidth="9" defaultRowHeight="15.75" customHeight="1"/>
  <cols>
    <col min="1" max="1" width="5" style="3" customWidth="1"/>
    <col min="2" max="2" width="18.1916666666667" style="3" customWidth="1"/>
    <col min="3" max="3" width="8.19166666666667" style="3" customWidth="1"/>
    <col min="4" max="4" width="10.1916666666667" style="3" customWidth="1"/>
    <col min="5" max="5" width="13.3166666666667" style="4" customWidth="1"/>
    <col min="6" max="6" width="8.69166666666667" style="3" customWidth="1"/>
    <col min="7" max="7" width="12.6916666666667" style="3" customWidth="1"/>
    <col min="8" max="8" width="9.69166666666667" style="3" customWidth="1"/>
    <col min="9" max="9" width="12.6916666666667" style="3" customWidth="1"/>
    <col min="10" max="10" width="12.6916666666667" style="3" hidden="1" customWidth="1"/>
    <col min="11" max="11" width="12.6916666666667" style="3" customWidth="1"/>
    <col min="12" max="12" width="8.19166666666667" style="3" customWidth="1"/>
    <col min="13" max="13" width="9" style="3" customWidth="1"/>
    <col min="14" max="14" width="15" style="4" customWidth="1"/>
    <col min="15" max="15" width="5.19166666666667" style="5" customWidth="1"/>
    <col min="16" max="16" width="9" style="3" customWidth="1"/>
    <col min="17" max="16384" width="9" style="3"/>
  </cols>
  <sheetData>
    <row r="1" customHeight="1" spans="1:15">
      <c r="A1" s="6" t="s">
        <v>0</v>
      </c>
      <c r="N1" s="22" t="str">
        <f t="array" ref="N1:O1">"请勿删除或清空该列内容"</f>
        <v>请勿删除或清空该列内容</v>
      </c>
      <c r="O1" s="23" t="str">
        <v>请勿删除或清空该列内容</v>
      </c>
    </row>
    <row r="2" s="1" customFormat="1" ht="30" customHeight="1" spans="1:15">
      <c r="A2" s="7" t="s">
        <v>604</v>
      </c>
      <c r="N2" s="24"/>
      <c r="O2" s="25" t="str">
        <f t="array" ref="O2:O7">""</f>
        <v/>
      </c>
    </row>
    <row r="3" customHeight="1" spans="1:15">
      <c r="A3" s="4" t="str">
        <f>"评估基准日："&amp;TEXT(基本信息输入表!M7,"yyyy年mm月dd日")</f>
        <v>评估基准日：2024年06月30日</v>
      </c>
      <c r="E3" s="3"/>
      <c r="O3" s="5" t="str">
        <v/>
      </c>
    </row>
    <row r="4" ht="14.25" customHeight="1" spans="1:15">
      <c r="A4" s="4"/>
      <c r="B4" s="4"/>
      <c r="C4" s="4"/>
      <c r="D4" s="4"/>
      <c r="F4" s="4"/>
      <c r="G4" s="4"/>
      <c r="H4" s="4"/>
      <c r="I4" s="4"/>
      <c r="J4" s="4"/>
      <c r="K4" s="4"/>
      <c r="L4" s="4"/>
      <c r="M4" s="8" t="s">
        <v>605</v>
      </c>
      <c r="O4" s="5" t="str">
        <v/>
      </c>
    </row>
    <row r="5" customHeight="1" spans="1:15">
      <c r="A5" s="3" t="str">
        <f>基本信息输入表!K6&amp;"："&amp;基本信息输入表!M6</f>
        <v>产权持有单位：贵州林东煤业发展有限责任公司</v>
      </c>
      <c r="M5" s="8" t="s">
        <v>445</v>
      </c>
      <c r="O5" s="5" t="str">
        <v/>
      </c>
    </row>
    <row r="6" s="2" customFormat="1" ht="23.55" customHeight="1" spans="1:15">
      <c r="A6" s="34" t="s">
        <v>472</v>
      </c>
      <c r="B6" s="49" t="s">
        <v>606</v>
      </c>
      <c r="C6" s="49" t="s">
        <v>593</v>
      </c>
      <c r="D6" s="49" t="s">
        <v>594</v>
      </c>
      <c r="E6" s="49" t="s">
        <v>595</v>
      </c>
      <c r="F6" s="34" t="s">
        <v>607</v>
      </c>
      <c r="G6" s="34" t="s">
        <v>555</v>
      </c>
      <c r="H6" s="34" t="s">
        <v>608</v>
      </c>
      <c r="I6" s="34" t="s">
        <v>215</v>
      </c>
      <c r="J6" s="34" t="s">
        <v>584</v>
      </c>
      <c r="K6" s="34" t="s">
        <v>216</v>
      </c>
      <c r="L6" s="34" t="s">
        <v>218</v>
      </c>
      <c r="M6" s="34" t="s">
        <v>348</v>
      </c>
      <c r="N6" s="2" t="s">
        <v>518</v>
      </c>
      <c r="O6" s="26" t="str">
        <v/>
      </c>
    </row>
    <row r="7" ht="15" customHeight="1" spans="1:15">
      <c r="A7" s="13" t="str">
        <f>IF(B7="","",ROW()-6)</f>
        <v/>
      </c>
      <c r="B7" s="14"/>
      <c r="C7" s="14"/>
      <c r="D7" s="345"/>
      <c r="E7" s="71" t="str">
        <f>IF(D7="","",(TEXT(DATEDIF(D7,基本信息输入表!M$7,"y"),"0年;;")&amp;TEXT(DATEDIF(IF(DAY(D7+1)=1,D7+1,D7),IF(DAY(基本信息输入表!M$7+1)=1,基本信息输入表!M$7+1,基本信息输入表!M$7),"ym"),"0月;;")))</f>
        <v/>
      </c>
      <c r="F7" s="15"/>
      <c r="G7" s="477"/>
      <c r="H7" s="292"/>
      <c r="I7" s="481"/>
      <c r="J7" s="481"/>
      <c r="K7" s="76"/>
      <c r="L7" s="16" t="str">
        <f t="shared" ref="L7:L27" si="0">IF(I7=0,"",(K7-I7)/I7*100)</f>
        <v/>
      </c>
      <c r="M7" s="14"/>
      <c r="N7" s="4" t="str">
        <f>"A"&amp;ROW()-6</f>
        <v>A1</v>
      </c>
      <c r="O7" s="5" t="str">
        <v/>
      </c>
    </row>
    <row r="8" ht="15" customHeight="1" spans="1:14">
      <c r="A8" s="13" t="str">
        <f t="shared" ref="A8:A26" si="1">IF(B8="","",ROW()-6)</f>
        <v/>
      </c>
      <c r="B8" s="14"/>
      <c r="C8" s="14"/>
      <c r="D8" s="345"/>
      <c r="E8" s="71" t="str">
        <f>IF(D8="","",(TEXT(DATEDIF(D8,基本信息输入表!M$7,"y"),"0年;;")&amp;TEXT(DATEDIF(IF(DAY(D8+1)=1,D8+1,D8),IF(DAY(基本信息输入表!M$7+1)=1,基本信息输入表!M$7+1,基本信息输入表!M$7),"ym"),"0月;;")))</f>
        <v/>
      </c>
      <c r="F8" s="15"/>
      <c r="G8" s="477"/>
      <c r="H8" s="292"/>
      <c r="I8" s="481"/>
      <c r="J8" s="481"/>
      <c r="K8" s="76"/>
      <c r="L8" s="16" t="str">
        <f t="shared" si="0"/>
        <v/>
      </c>
      <c r="M8" s="14"/>
      <c r="N8" s="4" t="str">
        <f t="shared" ref="N8:N26" si="2">"A"&amp;ROW()-6</f>
        <v>A2</v>
      </c>
    </row>
    <row r="9" ht="15" customHeight="1" spans="1:14">
      <c r="A9" s="13" t="str">
        <f t="shared" si="1"/>
        <v/>
      </c>
      <c r="B9" s="14"/>
      <c r="C9" s="14"/>
      <c r="D9" s="345"/>
      <c r="E9" s="71" t="str">
        <f>IF(D9="","",(TEXT(DATEDIF(D9,基本信息输入表!M$7,"y"),"0年;;")&amp;TEXT(DATEDIF(IF(DAY(D9+1)=1,D9+1,D9),IF(DAY(基本信息输入表!M$7+1)=1,基本信息输入表!M$7+1,基本信息输入表!M$7),"ym"),"0月;;")))</f>
        <v/>
      </c>
      <c r="F9" s="15"/>
      <c r="G9" s="477"/>
      <c r="H9" s="292"/>
      <c r="I9" s="481"/>
      <c r="J9" s="481"/>
      <c r="K9" s="76"/>
      <c r="L9" s="16" t="str">
        <f t="shared" si="0"/>
        <v/>
      </c>
      <c r="M9" s="14"/>
      <c r="N9" s="4" t="str">
        <f t="shared" si="2"/>
        <v>A3</v>
      </c>
    </row>
    <row r="10" ht="15" customHeight="1" spans="1:14">
      <c r="A10" s="13" t="str">
        <f t="shared" si="1"/>
        <v/>
      </c>
      <c r="B10" s="14"/>
      <c r="C10" s="14"/>
      <c r="D10" s="345"/>
      <c r="E10" s="71" t="str">
        <f>IF(D10="","",(TEXT(DATEDIF(D10,基本信息输入表!M$7,"y"),"0年;;")&amp;TEXT(DATEDIF(IF(DAY(D10+1)=1,D10+1,D10),IF(DAY(基本信息输入表!M$7+1)=1,基本信息输入表!M$7+1,基本信息输入表!M$7),"ym"),"0月;;")))</f>
        <v/>
      </c>
      <c r="F10" s="15"/>
      <c r="G10" s="477"/>
      <c r="H10" s="292"/>
      <c r="I10" s="481"/>
      <c r="J10" s="481"/>
      <c r="K10" s="76"/>
      <c r="L10" s="16" t="str">
        <f t="shared" si="0"/>
        <v/>
      </c>
      <c r="M10" s="14"/>
      <c r="N10" s="4" t="str">
        <f t="shared" si="2"/>
        <v>A4</v>
      </c>
    </row>
    <row r="11" ht="15" customHeight="1" spans="1:14">
      <c r="A11" s="13" t="str">
        <f t="shared" si="1"/>
        <v/>
      </c>
      <c r="B11" s="14"/>
      <c r="C11" s="14"/>
      <c r="D11" s="345"/>
      <c r="E11" s="71" t="str">
        <f>IF(D11="","",(TEXT(DATEDIF(D11,基本信息输入表!M$7,"y"),"0年;;")&amp;TEXT(DATEDIF(IF(DAY(D11+1)=1,D11+1,D11),IF(DAY(基本信息输入表!M$7+1)=1,基本信息输入表!M$7+1,基本信息输入表!M$7),"ym"),"0月;;")))</f>
        <v/>
      </c>
      <c r="F11" s="15"/>
      <c r="G11" s="477"/>
      <c r="H11" s="292"/>
      <c r="I11" s="481"/>
      <c r="J11" s="481"/>
      <c r="K11" s="76"/>
      <c r="L11" s="16" t="str">
        <f t="shared" si="0"/>
        <v/>
      </c>
      <c r="M11" s="14"/>
      <c r="N11" s="4" t="str">
        <f t="shared" si="2"/>
        <v>A5</v>
      </c>
    </row>
    <row r="12" ht="15" customHeight="1" spans="1:14">
      <c r="A12" s="13" t="str">
        <f t="shared" si="1"/>
        <v/>
      </c>
      <c r="B12" s="14"/>
      <c r="C12" s="14"/>
      <c r="D12" s="345"/>
      <c r="E12" s="71" t="str">
        <f>IF(D12="","",(TEXT(DATEDIF(D12,基本信息输入表!M$7,"y"),"0年;;")&amp;TEXT(DATEDIF(IF(DAY(D12+1)=1,D12+1,D12),IF(DAY(基本信息输入表!M$7+1)=1,基本信息输入表!M$7+1,基本信息输入表!M$7),"ym"),"0月;;")))</f>
        <v/>
      </c>
      <c r="F12" s="15"/>
      <c r="G12" s="477"/>
      <c r="H12" s="292"/>
      <c r="I12" s="481"/>
      <c r="J12" s="481"/>
      <c r="K12" s="76"/>
      <c r="L12" s="16" t="str">
        <f t="shared" si="0"/>
        <v/>
      </c>
      <c r="M12" s="14"/>
      <c r="N12" s="4" t="str">
        <f t="shared" si="2"/>
        <v>A6</v>
      </c>
    </row>
    <row r="13" ht="15" customHeight="1" spans="1:14">
      <c r="A13" s="13" t="str">
        <f t="shared" si="1"/>
        <v/>
      </c>
      <c r="B13" s="14"/>
      <c r="C13" s="14"/>
      <c r="D13" s="345"/>
      <c r="E13" s="71" t="str">
        <f>IF(D13="","",(TEXT(DATEDIF(D13,基本信息输入表!M$7,"y"),"0年;;")&amp;TEXT(DATEDIF(IF(DAY(D13+1)=1,D13+1,D13),IF(DAY(基本信息输入表!M$7+1)=1,基本信息输入表!M$7+1,基本信息输入表!M$7),"ym"),"0月;;")))</f>
        <v/>
      </c>
      <c r="F13" s="15"/>
      <c r="G13" s="477"/>
      <c r="H13" s="292"/>
      <c r="I13" s="481"/>
      <c r="J13" s="481"/>
      <c r="K13" s="76"/>
      <c r="L13" s="16" t="str">
        <f t="shared" si="0"/>
        <v/>
      </c>
      <c r="M13" s="14"/>
      <c r="N13" s="4" t="str">
        <f t="shared" si="2"/>
        <v>A7</v>
      </c>
    </row>
    <row r="14" ht="15" customHeight="1" spans="1:14">
      <c r="A14" s="13" t="str">
        <f t="shared" si="1"/>
        <v/>
      </c>
      <c r="B14" s="14"/>
      <c r="C14" s="14"/>
      <c r="D14" s="345"/>
      <c r="E14" s="71" t="str">
        <f>IF(D14="","",(TEXT(DATEDIF(D14,基本信息输入表!M$7,"y"),"0年;;")&amp;TEXT(DATEDIF(IF(DAY(D14+1)=1,D14+1,D14),IF(DAY(基本信息输入表!M$7+1)=1,基本信息输入表!M$7+1,基本信息输入表!M$7),"ym"),"0月;;")))</f>
        <v/>
      </c>
      <c r="F14" s="15"/>
      <c r="G14" s="477"/>
      <c r="H14" s="292"/>
      <c r="I14" s="481"/>
      <c r="J14" s="481"/>
      <c r="K14" s="76"/>
      <c r="L14" s="16" t="str">
        <f t="shared" si="0"/>
        <v/>
      </c>
      <c r="M14" s="14"/>
      <c r="N14" s="4" t="str">
        <f t="shared" si="2"/>
        <v>A8</v>
      </c>
    </row>
    <row r="15" ht="15" customHeight="1" spans="1:14">
      <c r="A15" s="13" t="str">
        <f t="shared" si="1"/>
        <v/>
      </c>
      <c r="B15" s="14"/>
      <c r="C15" s="14"/>
      <c r="D15" s="345"/>
      <c r="E15" s="71" t="str">
        <f>IF(D15="","",(TEXT(DATEDIF(D15,基本信息输入表!M$7,"y"),"0年;;")&amp;TEXT(DATEDIF(IF(DAY(D15+1)=1,D15+1,D15),IF(DAY(基本信息输入表!M$7+1)=1,基本信息输入表!M$7+1,基本信息输入表!M$7),"ym"),"0月;;")))</f>
        <v/>
      </c>
      <c r="F15" s="15"/>
      <c r="G15" s="477"/>
      <c r="H15" s="292"/>
      <c r="I15" s="481"/>
      <c r="J15" s="481"/>
      <c r="K15" s="76"/>
      <c r="L15" s="16" t="str">
        <f t="shared" si="0"/>
        <v/>
      </c>
      <c r="M15" s="14"/>
      <c r="N15" s="4" t="str">
        <f t="shared" si="2"/>
        <v>A9</v>
      </c>
    </row>
    <row r="16" ht="15" customHeight="1" spans="1:14">
      <c r="A16" s="13" t="str">
        <f t="shared" si="1"/>
        <v/>
      </c>
      <c r="B16" s="14"/>
      <c r="C16" s="14"/>
      <c r="D16" s="345"/>
      <c r="E16" s="71" t="str">
        <f>IF(D16="","",(TEXT(DATEDIF(D16,基本信息输入表!M$7,"y"),"0年;;")&amp;TEXT(DATEDIF(IF(DAY(D16+1)=1,D16+1,D16),IF(DAY(基本信息输入表!M$7+1)=1,基本信息输入表!M$7+1,基本信息输入表!M$7),"ym"),"0月;;")))</f>
        <v/>
      </c>
      <c r="F16" s="15"/>
      <c r="G16" s="477"/>
      <c r="H16" s="292"/>
      <c r="I16" s="481"/>
      <c r="J16" s="481"/>
      <c r="K16" s="76"/>
      <c r="L16" s="16" t="str">
        <f t="shared" si="0"/>
        <v/>
      </c>
      <c r="M16" s="14"/>
      <c r="N16" s="4" t="str">
        <f t="shared" si="2"/>
        <v>A10</v>
      </c>
    </row>
    <row r="17" ht="15" customHeight="1" spans="1:14">
      <c r="A17" s="13" t="str">
        <f t="shared" si="1"/>
        <v/>
      </c>
      <c r="B17" s="14"/>
      <c r="C17" s="14"/>
      <c r="D17" s="345"/>
      <c r="E17" s="71" t="str">
        <f>IF(D17="","",(TEXT(DATEDIF(D17,基本信息输入表!M$7,"y"),"0年;;")&amp;TEXT(DATEDIF(IF(DAY(D17+1)=1,D17+1,D17),IF(DAY(基本信息输入表!M$7+1)=1,基本信息输入表!M$7+1,基本信息输入表!M$7),"ym"),"0月;;")))</f>
        <v/>
      </c>
      <c r="F17" s="15"/>
      <c r="G17" s="477"/>
      <c r="H17" s="292"/>
      <c r="I17" s="481"/>
      <c r="J17" s="481"/>
      <c r="K17" s="76"/>
      <c r="L17" s="16" t="str">
        <f t="shared" si="0"/>
        <v/>
      </c>
      <c r="M17" s="14"/>
      <c r="N17" s="4" t="str">
        <f t="shared" si="2"/>
        <v>A11</v>
      </c>
    </row>
    <row r="18" ht="15" customHeight="1" spans="1:14">
      <c r="A18" s="13" t="str">
        <f t="shared" si="1"/>
        <v/>
      </c>
      <c r="B18" s="14"/>
      <c r="C18" s="14"/>
      <c r="D18" s="345"/>
      <c r="E18" s="71" t="str">
        <f>IF(D18="","",(TEXT(DATEDIF(D18,基本信息输入表!M$7,"y"),"0年;;")&amp;TEXT(DATEDIF(IF(DAY(D18+1)=1,D18+1,D18),IF(DAY(基本信息输入表!M$7+1)=1,基本信息输入表!M$7+1,基本信息输入表!M$7),"ym"),"0月;;")))</f>
        <v/>
      </c>
      <c r="F18" s="15"/>
      <c r="G18" s="477"/>
      <c r="H18" s="292"/>
      <c r="I18" s="481"/>
      <c r="J18" s="481"/>
      <c r="K18" s="76"/>
      <c r="L18" s="16" t="str">
        <f t="shared" si="0"/>
        <v/>
      </c>
      <c r="M18" s="14"/>
      <c r="N18" s="4" t="str">
        <f t="shared" si="2"/>
        <v>A12</v>
      </c>
    </row>
    <row r="19" ht="15" customHeight="1" spans="1:14">
      <c r="A19" s="13" t="str">
        <f t="shared" si="1"/>
        <v/>
      </c>
      <c r="B19" s="14"/>
      <c r="C19" s="14"/>
      <c r="D19" s="345"/>
      <c r="E19" s="71" t="str">
        <f>IF(D19="","",(TEXT(DATEDIF(D19,基本信息输入表!M$7,"y"),"0年;;")&amp;TEXT(DATEDIF(IF(DAY(D19+1)=1,D19+1,D19),IF(DAY(基本信息输入表!M$7+1)=1,基本信息输入表!M$7+1,基本信息输入表!M$7),"ym"),"0月;;")))</f>
        <v/>
      </c>
      <c r="F19" s="15"/>
      <c r="G19" s="477"/>
      <c r="H19" s="292"/>
      <c r="I19" s="481"/>
      <c r="J19" s="481"/>
      <c r="K19" s="76"/>
      <c r="L19" s="16" t="str">
        <f t="shared" si="0"/>
        <v/>
      </c>
      <c r="M19" s="14"/>
      <c r="N19" s="4" t="str">
        <f t="shared" si="2"/>
        <v>A13</v>
      </c>
    </row>
    <row r="20" ht="15" customHeight="1" spans="1:14">
      <c r="A20" s="13" t="str">
        <f t="shared" si="1"/>
        <v/>
      </c>
      <c r="B20" s="14"/>
      <c r="C20" s="14"/>
      <c r="D20" s="345"/>
      <c r="E20" s="71" t="str">
        <f>IF(D20="","",(TEXT(DATEDIF(D20,基本信息输入表!M$7,"y"),"0年;;")&amp;TEXT(DATEDIF(IF(DAY(D20+1)=1,D20+1,D20),IF(DAY(基本信息输入表!M$7+1)=1,基本信息输入表!M$7+1,基本信息输入表!M$7),"ym"),"0月;;")))</f>
        <v/>
      </c>
      <c r="F20" s="15"/>
      <c r="G20" s="477"/>
      <c r="H20" s="292"/>
      <c r="I20" s="481"/>
      <c r="J20" s="481"/>
      <c r="K20" s="76"/>
      <c r="L20" s="16" t="str">
        <f t="shared" si="0"/>
        <v/>
      </c>
      <c r="M20" s="14"/>
      <c r="N20" s="4" t="str">
        <f t="shared" si="2"/>
        <v>A14</v>
      </c>
    </row>
    <row r="21" ht="15" customHeight="1" spans="1:14">
      <c r="A21" s="13" t="str">
        <f t="shared" si="1"/>
        <v/>
      </c>
      <c r="B21" s="14"/>
      <c r="C21" s="14"/>
      <c r="D21" s="345"/>
      <c r="E21" s="71" t="str">
        <f>IF(D21="","",(TEXT(DATEDIF(D21,基本信息输入表!M$7,"y"),"0年;;")&amp;TEXT(DATEDIF(IF(DAY(D21+1)=1,D21+1,D21),IF(DAY(基本信息输入表!M$7+1)=1,基本信息输入表!M$7+1,基本信息输入表!M$7),"ym"),"0月;;")))</f>
        <v/>
      </c>
      <c r="F21" s="15"/>
      <c r="G21" s="477"/>
      <c r="H21" s="292"/>
      <c r="I21" s="481"/>
      <c r="J21" s="481"/>
      <c r="K21" s="76"/>
      <c r="L21" s="16" t="str">
        <f t="shared" si="0"/>
        <v/>
      </c>
      <c r="M21" s="14"/>
      <c r="N21" s="4" t="str">
        <f t="shared" si="2"/>
        <v>A15</v>
      </c>
    </row>
    <row r="22" ht="15" customHeight="1" spans="1:14">
      <c r="A22" s="13" t="str">
        <f t="shared" si="1"/>
        <v/>
      </c>
      <c r="B22" s="14"/>
      <c r="C22" s="14"/>
      <c r="D22" s="345"/>
      <c r="E22" s="71" t="str">
        <f>IF(D22="","",(TEXT(DATEDIF(D22,基本信息输入表!M$7,"y"),"0年;;")&amp;TEXT(DATEDIF(IF(DAY(D22+1)=1,D22+1,D22),IF(DAY(基本信息输入表!M$7+1)=1,基本信息输入表!M$7+1,基本信息输入表!M$7),"ym"),"0月;;")))</f>
        <v/>
      </c>
      <c r="F22" s="15"/>
      <c r="G22" s="477"/>
      <c r="H22" s="292"/>
      <c r="I22" s="481"/>
      <c r="J22" s="481"/>
      <c r="K22" s="76"/>
      <c r="L22" s="16" t="str">
        <f t="shared" si="0"/>
        <v/>
      </c>
      <c r="M22" s="14"/>
      <c r="N22" s="4" t="str">
        <f t="shared" si="2"/>
        <v>A16</v>
      </c>
    </row>
    <row r="23" ht="15" customHeight="1" spans="1:14">
      <c r="A23" s="13" t="str">
        <f t="shared" si="1"/>
        <v/>
      </c>
      <c r="B23" s="14"/>
      <c r="C23" s="14"/>
      <c r="D23" s="345"/>
      <c r="E23" s="71" t="str">
        <f>IF(D23="","",(TEXT(DATEDIF(D23,基本信息输入表!M$7,"y"),"0年;;")&amp;TEXT(DATEDIF(IF(DAY(D23+1)=1,D23+1,D23),IF(DAY(基本信息输入表!M$7+1)=1,基本信息输入表!M$7+1,基本信息输入表!M$7),"ym"),"0月;;")))</f>
        <v/>
      </c>
      <c r="F23" s="15"/>
      <c r="G23" s="477"/>
      <c r="H23" s="292"/>
      <c r="I23" s="481"/>
      <c r="J23" s="481"/>
      <c r="K23" s="76"/>
      <c r="L23" s="16" t="str">
        <f t="shared" si="0"/>
        <v/>
      </c>
      <c r="M23" s="14"/>
      <c r="N23" s="4" t="str">
        <f t="shared" si="2"/>
        <v>A17</v>
      </c>
    </row>
    <row r="24" ht="15" customHeight="1" spans="1:14">
      <c r="A24" s="13" t="str">
        <f t="shared" si="1"/>
        <v/>
      </c>
      <c r="B24" s="14"/>
      <c r="C24" s="14"/>
      <c r="D24" s="345"/>
      <c r="E24" s="71" t="str">
        <f>IF(D24="","",(TEXT(DATEDIF(D24,基本信息输入表!M$7,"y"),"0年;;")&amp;TEXT(DATEDIF(IF(DAY(D24+1)=1,D24+1,D24),IF(DAY(基本信息输入表!M$7+1)=1,基本信息输入表!M$7+1,基本信息输入表!M$7),"ym"),"0月;;")))</f>
        <v/>
      </c>
      <c r="F24" s="15"/>
      <c r="G24" s="477"/>
      <c r="H24" s="292"/>
      <c r="I24" s="481"/>
      <c r="J24" s="481"/>
      <c r="K24" s="76"/>
      <c r="L24" s="16" t="str">
        <f t="shared" si="0"/>
        <v/>
      </c>
      <c r="M24" s="14"/>
      <c r="N24" s="4" t="str">
        <f t="shared" si="2"/>
        <v>A18</v>
      </c>
    </row>
    <row r="25" ht="15" customHeight="1" spans="1:14">
      <c r="A25" s="13" t="str">
        <f t="shared" si="1"/>
        <v/>
      </c>
      <c r="B25" s="14"/>
      <c r="C25" s="14"/>
      <c r="D25" s="345"/>
      <c r="E25" s="71" t="str">
        <f>IF(D25="","",(TEXT(DATEDIF(D25,基本信息输入表!M$7,"y"),"0年;;")&amp;TEXT(DATEDIF(IF(DAY(D25+1)=1,D25+1,D25),IF(DAY(基本信息输入表!M$7+1)=1,基本信息输入表!M$7+1,基本信息输入表!M$7),"ym"),"0月;;")))</f>
        <v/>
      </c>
      <c r="F25" s="15"/>
      <c r="G25" s="477"/>
      <c r="H25" s="292"/>
      <c r="I25" s="481"/>
      <c r="J25" s="481"/>
      <c r="K25" s="76"/>
      <c r="L25" s="16" t="str">
        <f t="shared" si="0"/>
        <v/>
      </c>
      <c r="M25" s="14"/>
      <c r="N25" s="4" t="str">
        <f t="shared" si="2"/>
        <v>A19</v>
      </c>
    </row>
    <row r="26" ht="15" customHeight="1" spans="1:15">
      <c r="A26" s="13" t="str">
        <f t="shared" si="1"/>
        <v/>
      </c>
      <c r="B26" s="14"/>
      <c r="C26" s="14"/>
      <c r="D26" s="345"/>
      <c r="E26" s="71" t="str">
        <f>IF(D26="","",(TEXT(DATEDIF(D26,基本信息输入表!M$7,"y"),"0年;;")&amp;TEXT(DATEDIF(IF(DAY(D26+1)=1,D26+1,D26),IF(DAY(基本信息输入表!M$7+1)=1,基本信息输入表!M$7+1,基本信息输入表!M$7),"ym"),"0月;;")))</f>
        <v/>
      </c>
      <c r="F26" s="15"/>
      <c r="G26" s="477"/>
      <c r="H26" s="292"/>
      <c r="I26" s="481"/>
      <c r="J26" s="481"/>
      <c r="K26" s="76"/>
      <c r="L26" s="16" t="str">
        <f t="shared" si="0"/>
        <v/>
      </c>
      <c r="M26" s="14"/>
      <c r="N26" s="4" t="str">
        <f t="shared" si="2"/>
        <v>A20</v>
      </c>
      <c r="O26" s="5" t="str">
        <f t="array" ref="O26:O31">""</f>
        <v/>
      </c>
    </row>
    <row r="27" ht="15" customHeight="1" spans="1:15">
      <c r="A27" s="44" t="s">
        <v>609</v>
      </c>
      <c r="B27" s="478"/>
      <c r="C27" s="478"/>
      <c r="D27" s="478"/>
      <c r="E27" s="479"/>
      <c r="F27" s="45"/>
      <c r="G27" s="45"/>
      <c r="H27" s="480"/>
      <c r="I27" s="198">
        <f>SUM(I7:I26)</f>
        <v>0</v>
      </c>
      <c r="J27" s="198">
        <f>SUM(J7:J26)</f>
        <v>0</v>
      </c>
      <c r="K27" s="198">
        <f>SUM(K7:K26)</f>
        <v>0</v>
      </c>
      <c r="L27" s="16" t="str">
        <f t="shared" si="0"/>
        <v/>
      </c>
      <c r="M27" s="45"/>
      <c r="O27" s="5" t="str">
        <v/>
      </c>
    </row>
    <row r="28" ht="15" customHeight="1" spans="1:15">
      <c r="A28" s="13" t="s">
        <v>610</v>
      </c>
      <c r="B28" s="478"/>
      <c r="C28" s="478"/>
      <c r="D28" s="478"/>
      <c r="E28" s="479"/>
      <c r="F28" s="45"/>
      <c r="G28" s="45"/>
      <c r="H28" s="480"/>
      <c r="I28" s="198">
        <v>0</v>
      </c>
      <c r="J28" s="198"/>
      <c r="K28" s="198"/>
      <c r="L28" s="16"/>
      <c r="M28" s="45"/>
      <c r="O28" s="5" t="str">
        <v/>
      </c>
    </row>
    <row r="29" ht="15" customHeight="1" spans="1:15">
      <c r="A29" s="44" t="s">
        <v>611</v>
      </c>
      <c r="B29" s="478"/>
      <c r="C29" s="478"/>
      <c r="D29" s="478"/>
      <c r="E29" s="479"/>
      <c r="F29" s="45"/>
      <c r="G29" s="45"/>
      <c r="H29" s="480"/>
      <c r="I29" s="198">
        <f>I27-I28</f>
        <v>0</v>
      </c>
      <c r="J29" s="198">
        <f t="shared" ref="J29:K29" si="3">J27-J28</f>
        <v>0</v>
      </c>
      <c r="K29" s="198">
        <f t="shared" si="3"/>
        <v>0</v>
      </c>
      <c r="L29" s="16" t="str">
        <f>IF(I29=0,"",(K29-I29)/I29*100)</f>
        <v/>
      </c>
      <c r="M29" s="45"/>
      <c r="O29" s="5" t="str">
        <v/>
      </c>
    </row>
    <row r="30" customHeight="1" spans="1:15">
      <c r="A30" s="3" t="str">
        <f>基本信息输入表!$K$6&amp;"填表人："&amp;基本信息输入表!$M$25</f>
        <v>产权持有单位填表人：</v>
      </c>
      <c r="K30" s="3" t="str">
        <f>"评估人员："&amp;基本信息输入表!$Q$25</f>
        <v>评估人员：</v>
      </c>
      <c r="N30" s="4" t="s">
        <v>474</v>
      </c>
      <c r="O30" s="5" t="str">
        <v/>
      </c>
    </row>
    <row r="31" customHeight="1" spans="1:15">
      <c r="A31" s="3" t="str">
        <f>"填表日期："&amp;YEAR(基本信息输入表!$O$25)&amp;"年"&amp;MONTH(基本信息输入表!$O$25)&amp;"月"&amp;DAY(基本信息输入表!$O$25)&amp;"日"</f>
        <v>填表日期：1900年1月0日</v>
      </c>
      <c r="O31" s="5" t="str">
        <v/>
      </c>
    </row>
  </sheetData>
  <mergeCells count="5">
    <mergeCell ref="A2:M2"/>
    <mergeCell ref="A3:M3"/>
    <mergeCell ref="A27:B27"/>
    <mergeCell ref="A28:B28"/>
    <mergeCell ref="A29:B29"/>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R30"/>
  <sheetViews>
    <sheetView showGridLines="0" topLeftCell="A13" workbookViewId="0">
      <selection activeCell="O30" sqref="O30"/>
    </sheetView>
  </sheetViews>
  <sheetFormatPr defaultColWidth="9" defaultRowHeight="15.75" customHeight="1"/>
  <cols>
    <col min="1" max="1" width="6.19166666666667" style="3" customWidth="1"/>
    <col min="2" max="2" width="19.3166666666667" style="3" customWidth="1"/>
    <col min="3" max="3" width="8" style="3" customWidth="1"/>
    <col min="4" max="4" width="8" style="236" customWidth="1"/>
    <col min="5" max="5" width="9.69166666666667" style="3" customWidth="1"/>
    <col min="6" max="6" width="4.69166666666667" style="3" customWidth="1"/>
    <col min="7" max="7" width="11.1916666666667" style="3" customWidth="1"/>
    <col min="8" max="8" width="9.69166666666667" style="3" customWidth="1"/>
    <col min="9" max="9" width="11.1916666666667" style="3" customWidth="1"/>
    <col min="10" max="10" width="11.3166666666667" style="3" hidden="1" customWidth="1"/>
    <col min="11" max="12" width="4.81666666666667" style="3" customWidth="1"/>
    <col min="13" max="13" width="5.69166666666667" style="3" customWidth="1"/>
    <col min="14" max="14" width="12.1916666666667" style="3" customWidth="1"/>
    <col min="15" max="15" width="6.69166666666667" style="3" customWidth="1"/>
    <col min="16" max="16" width="9.31666666666667" style="3" customWidth="1"/>
    <col min="17" max="17" width="15.6916666666667" style="3" customWidth="1"/>
    <col min="18" max="18" width="4.69166666666667" style="5" customWidth="1"/>
    <col min="19" max="16384" width="9" style="3"/>
  </cols>
  <sheetData>
    <row r="1" customHeight="1" spans="1:18">
      <c r="A1" s="6" t="s">
        <v>0</v>
      </c>
      <c r="Q1" s="22" t="str">
        <f t="array" ref="Q1:R1">"请勿删除或清空该列内容"</f>
        <v>请勿删除或清空该列内容</v>
      </c>
      <c r="R1" s="23" t="str">
        <v>请勿删除或清空该列内容</v>
      </c>
    </row>
    <row r="2" s="1" customFormat="1" ht="30" customHeight="1" spans="1:18">
      <c r="A2" s="7" t="s">
        <v>612</v>
      </c>
      <c r="R2" s="25" t="str">
        <f t="array" ref="R2:R7">""</f>
        <v/>
      </c>
    </row>
    <row r="3" customHeight="1" spans="1:18">
      <c r="A3" s="4" t="str">
        <f>"评估基准日："&amp;TEXT(基本信息输入表!M7,"yyyy年mm月dd日")</f>
        <v>评估基准日：2024年06月30日</v>
      </c>
      <c r="R3" s="5" t="str">
        <v/>
      </c>
    </row>
    <row r="4" ht="14.25" customHeight="1" spans="1:18">
      <c r="A4" s="4"/>
      <c r="B4" s="4"/>
      <c r="C4" s="4"/>
      <c r="D4" s="343"/>
      <c r="E4" s="4"/>
      <c r="F4" s="4"/>
      <c r="G4" s="4"/>
      <c r="H4" s="4"/>
      <c r="I4" s="4"/>
      <c r="J4" s="4"/>
      <c r="K4" s="4"/>
      <c r="L4" s="4"/>
      <c r="M4" s="4"/>
      <c r="N4" s="4"/>
      <c r="O4" s="4"/>
      <c r="P4" s="8" t="s">
        <v>613</v>
      </c>
      <c r="R4" s="5" t="str">
        <v/>
      </c>
    </row>
    <row r="5" customHeight="1" spans="1:18">
      <c r="A5" s="3" t="str">
        <f>基本信息输入表!K6&amp;"："&amp;基本信息输入表!M6</f>
        <v>产权持有单位：贵州林东煤业发展有限责任公司</v>
      </c>
      <c r="P5" s="8" t="s">
        <v>445</v>
      </c>
      <c r="R5" s="5" t="str">
        <v/>
      </c>
    </row>
    <row r="6" s="2" customFormat="1" ht="25.25" customHeight="1" spans="1:18">
      <c r="A6" s="11" t="s">
        <v>472</v>
      </c>
      <c r="B6" s="11" t="s">
        <v>614</v>
      </c>
      <c r="C6" s="11" t="s">
        <v>593</v>
      </c>
      <c r="D6" s="344" t="s">
        <v>594</v>
      </c>
      <c r="E6" s="11" t="s">
        <v>595</v>
      </c>
      <c r="F6" s="11" t="s">
        <v>512</v>
      </c>
      <c r="G6" s="11" t="s">
        <v>513</v>
      </c>
      <c r="H6" s="11" t="s">
        <v>615</v>
      </c>
      <c r="I6" s="34" t="s">
        <v>583</v>
      </c>
      <c r="J6" s="34" t="s">
        <v>584</v>
      </c>
      <c r="K6" s="49" t="s">
        <v>530</v>
      </c>
      <c r="L6" s="49" t="s">
        <v>598</v>
      </c>
      <c r="M6" s="49" t="s">
        <v>599</v>
      </c>
      <c r="N6" s="11" t="s">
        <v>216</v>
      </c>
      <c r="O6" s="11" t="s">
        <v>218</v>
      </c>
      <c r="P6" s="11" t="s">
        <v>348</v>
      </c>
      <c r="Q6" s="2" t="s">
        <v>518</v>
      </c>
      <c r="R6" s="26" t="str">
        <v/>
      </c>
    </row>
    <row r="7" ht="15" customHeight="1" spans="1:18">
      <c r="A7" s="13" t="str">
        <f>IF(B7="","",ROW()-6)</f>
        <v/>
      </c>
      <c r="B7" s="14"/>
      <c r="C7" s="14"/>
      <c r="D7" s="345"/>
      <c r="E7" s="71" t="str">
        <f>IF(D7="","",(TEXT(DATEDIF(D7,基本信息输入表!M$7,"y"),"0年;;")&amp;TEXT(DATEDIF(IF(DAY(D7+1)=1,D7+1,D7),IF(DAY(基本信息输入表!M$7+1)=1,基本信息输入表!M$7+1,基本信息输入表!M$7),"ym"),"0月;;")))</f>
        <v/>
      </c>
      <c r="F7" s="14"/>
      <c r="G7" s="16"/>
      <c r="H7" s="54"/>
      <c r="I7" s="473"/>
      <c r="J7" s="473"/>
      <c r="K7" s="348"/>
      <c r="L7" s="348"/>
      <c r="M7" s="348"/>
      <c r="N7" s="76"/>
      <c r="O7" s="16" t="str">
        <f t="shared" ref="O7:O16" si="0">IF(I7=0,"",(N7-I7)/I7*100)</f>
        <v/>
      </c>
      <c r="P7" s="14"/>
      <c r="Q7" s="4" t="str">
        <f>"A"&amp;ROW()-6</f>
        <v>A1</v>
      </c>
      <c r="R7" s="5" t="str">
        <v/>
      </c>
    </row>
    <row r="8" ht="15" customHeight="1" spans="1:17">
      <c r="A8" s="13" t="str">
        <f t="shared" ref="A8:A25" si="1">IF(B8="","",ROW()-6)</f>
        <v/>
      </c>
      <c r="B8" s="14"/>
      <c r="C8" s="14"/>
      <c r="D8" s="345"/>
      <c r="E8" s="71" t="str">
        <f>IF(D8="","",(TEXT(DATEDIF(D8,基本信息输入表!M$7,"y"),"0年;;")&amp;TEXT(DATEDIF(IF(DAY(D8+1)=1,D8+1,D8),IF(DAY(基本信息输入表!M$7+1)=1,基本信息输入表!M$7+1,基本信息输入表!M$7),"ym"),"0月;;")))</f>
        <v/>
      </c>
      <c r="F8" s="14"/>
      <c r="G8" s="16"/>
      <c r="H8" s="54"/>
      <c r="I8" s="473"/>
      <c r="J8" s="473"/>
      <c r="K8" s="348"/>
      <c r="L8" s="348"/>
      <c r="M8" s="348"/>
      <c r="N8" s="76"/>
      <c r="O8" s="16" t="str">
        <f t="shared" si="0"/>
        <v/>
      </c>
      <c r="P8" s="14"/>
      <c r="Q8" s="4" t="str">
        <f t="shared" ref="Q8:Q25" si="2">"A"&amp;ROW()-6</f>
        <v>A2</v>
      </c>
    </row>
    <row r="9" ht="15" customHeight="1" spans="1:17">
      <c r="A9" s="13" t="str">
        <f t="shared" si="1"/>
        <v/>
      </c>
      <c r="B9" s="14"/>
      <c r="C9" s="14"/>
      <c r="D9" s="345"/>
      <c r="E9" s="71" t="str">
        <f>IF(D9="","",(TEXT(DATEDIF(D9,基本信息输入表!M$7,"y"),"0年;;")&amp;TEXT(DATEDIF(IF(DAY(D9+1)=1,D9+1,D9),IF(DAY(基本信息输入表!M$7+1)=1,基本信息输入表!M$7+1,基本信息输入表!M$7),"ym"),"0月;;")))</f>
        <v/>
      </c>
      <c r="F9" s="14"/>
      <c r="G9" s="16"/>
      <c r="H9" s="54"/>
      <c r="I9" s="473"/>
      <c r="J9" s="473"/>
      <c r="K9" s="348"/>
      <c r="L9" s="348"/>
      <c r="M9" s="348"/>
      <c r="N9" s="76"/>
      <c r="O9" s="16" t="str">
        <f t="shared" si="0"/>
        <v/>
      </c>
      <c r="P9" s="14"/>
      <c r="Q9" s="4" t="str">
        <f t="shared" si="2"/>
        <v>A3</v>
      </c>
    </row>
    <row r="10" ht="15" customHeight="1" spans="1:17">
      <c r="A10" s="13" t="str">
        <f t="shared" si="1"/>
        <v/>
      </c>
      <c r="B10" s="14"/>
      <c r="C10" s="14"/>
      <c r="D10" s="345"/>
      <c r="E10" s="71" t="str">
        <f>IF(D10="","",(TEXT(DATEDIF(D10,基本信息输入表!M$7,"y"),"0年;;")&amp;TEXT(DATEDIF(IF(DAY(D10+1)=1,D10+1,D10),IF(DAY(基本信息输入表!M$7+1)=1,基本信息输入表!M$7+1,基本信息输入表!M$7),"ym"),"0月;;")))</f>
        <v/>
      </c>
      <c r="F10" s="14"/>
      <c r="G10" s="16"/>
      <c r="H10" s="54"/>
      <c r="I10" s="473"/>
      <c r="J10" s="473"/>
      <c r="K10" s="348"/>
      <c r="L10" s="348"/>
      <c r="M10" s="348"/>
      <c r="N10" s="76"/>
      <c r="O10" s="16" t="str">
        <f t="shared" si="0"/>
        <v/>
      </c>
      <c r="P10" s="14"/>
      <c r="Q10" s="4" t="str">
        <f t="shared" si="2"/>
        <v>A4</v>
      </c>
    </row>
    <row r="11" ht="15" customHeight="1" spans="1:17">
      <c r="A11" s="13" t="str">
        <f t="shared" si="1"/>
        <v/>
      </c>
      <c r="B11" s="14"/>
      <c r="C11" s="14"/>
      <c r="D11" s="345"/>
      <c r="E11" s="71" t="str">
        <f>IF(D11="","",(TEXT(DATEDIF(D11,基本信息输入表!M$7,"y"),"0年;;")&amp;TEXT(DATEDIF(IF(DAY(D11+1)=1,D11+1,D11),IF(DAY(基本信息输入表!M$7+1)=1,基本信息输入表!M$7+1,基本信息输入表!M$7),"ym"),"0月;;")))</f>
        <v/>
      </c>
      <c r="F11" s="14"/>
      <c r="G11" s="16"/>
      <c r="H11" s="54"/>
      <c r="I11" s="473"/>
      <c r="J11" s="473"/>
      <c r="K11" s="348"/>
      <c r="L11" s="348"/>
      <c r="M11" s="348"/>
      <c r="N11" s="76"/>
      <c r="O11" s="16" t="str">
        <f t="shared" si="0"/>
        <v/>
      </c>
      <c r="P11" s="14"/>
      <c r="Q11" s="4" t="str">
        <f t="shared" si="2"/>
        <v>A5</v>
      </c>
    </row>
    <row r="12" ht="15" customHeight="1" spans="1:17">
      <c r="A12" s="13" t="str">
        <f t="shared" si="1"/>
        <v/>
      </c>
      <c r="B12" s="14"/>
      <c r="C12" s="14"/>
      <c r="D12" s="345"/>
      <c r="E12" s="71" t="str">
        <f>IF(D12="","",(TEXT(DATEDIF(D12,基本信息输入表!M$7,"y"),"0年;;")&amp;TEXT(DATEDIF(IF(DAY(D12+1)=1,D12+1,D12),IF(DAY(基本信息输入表!M$7+1)=1,基本信息输入表!M$7+1,基本信息输入表!M$7),"ym"),"0月;;")))</f>
        <v/>
      </c>
      <c r="F12" s="14"/>
      <c r="G12" s="16"/>
      <c r="H12" s="54"/>
      <c r="I12" s="473"/>
      <c r="J12" s="473"/>
      <c r="K12" s="348"/>
      <c r="L12" s="348"/>
      <c r="M12" s="348"/>
      <c r="N12" s="76"/>
      <c r="O12" s="16" t="str">
        <f t="shared" si="0"/>
        <v/>
      </c>
      <c r="P12" s="14"/>
      <c r="Q12" s="4" t="str">
        <f t="shared" si="2"/>
        <v>A6</v>
      </c>
    </row>
    <row r="13" ht="15" customHeight="1" spans="1:17">
      <c r="A13" s="13" t="str">
        <f t="shared" si="1"/>
        <v/>
      </c>
      <c r="B13" s="14"/>
      <c r="C13" s="14"/>
      <c r="D13" s="345"/>
      <c r="E13" s="71" t="str">
        <f>IF(D13="","",(TEXT(DATEDIF(D13,基本信息输入表!M$7,"y"),"0年;;")&amp;TEXT(DATEDIF(IF(DAY(D13+1)=1,D13+1,D13),IF(DAY(基本信息输入表!M$7+1)=1,基本信息输入表!M$7+1,基本信息输入表!M$7),"ym"),"0月;;")))</f>
        <v/>
      </c>
      <c r="F13" s="14"/>
      <c r="G13" s="16"/>
      <c r="H13" s="54"/>
      <c r="I13" s="473"/>
      <c r="J13" s="473"/>
      <c r="K13" s="348"/>
      <c r="L13" s="348"/>
      <c r="M13" s="348"/>
      <c r="N13" s="76"/>
      <c r="O13" s="16" t="str">
        <f t="shared" si="0"/>
        <v/>
      </c>
      <c r="P13" s="14"/>
      <c r="Q13" s="4" t="str">
        <f t="shared" si="2"/>
        <v>A7</v>
      </c>
    </row>
    <row r="14" ht="15" customHeight="1" spans="1:17">
      <c r="A14" s="13" t="str">
        <f t="shared" si="1"/>
        <v/>
      </c>
      <c r="B14" s="14"/>
      <c r="C14" s="14"/>
      <c r="D14" s="345"/>
      <c r="E14" s="71" t="str">
        <f>IF(D14="","",(TEXT(DATEDIF(D14,基本信息输入表!M$7,"y"),"0年;;")&amp;TEXT(DATEDIF(IF(DAY(D14+1)=1,D14+1,D14),IF(DAY(基本信息输入表!M$7+1)=1,基本信息输入表!M$7+1,基本信息输入表!M$7),"ym"),"0月;;")))</f>
        <v/>
      </c>
      <c r="F14" s="14"/>
      <c r="G14" s="16"/>
      <c r="H14" s="54"/>
      <c r="I14" s="473"/>
      <c r="J14" s="473"/>
      <c r="K14" s="348"/>
      <c r="L14" s="348"/>
      <c r="M14" s="348"/>
      <c r="N14" s="76"/>
      <c r="O14" s="16" t="str">
        <f t="shared" si="0"/>
        <v/>
      </c>
      <c r="P14" s="14"/>
      <c r="Q14" s="4" t="str">
        <f t="shared" si="2"/>
        <v>A8</v>
      </c>
    </row>
    <row r="15" ht="15" customHeight="1" spans="1:17">
      <c r="A15" s="13" t="str">
        <f t="shared" si="1"/>
        <v/>
      </c>
      <c r="B15" s="14"/>
      <c r="C15" s="14"/>
      <c r="D15" s="345"/>
      <c r="E15" s="71" t="str">
        <f>IF(D15="","",(TEXT(DATEDIF(D15,基本信息输入表!M$7,"y"),"0年;;")&amp;TEXT(DATEDIF(IF(DAY(D15+1)=1,D15+1,D15),IF(DAY(基本信息输入表!M$7+1)=1,基本信息输入表!M$7+1,基本信息输入表!M$7),"ym"),"0月;;")))</f>
        <v/>
      </c>
      <c r="F15" s="14"/>
      <c r="G15" s="16"/>
      <c r="H15" s="54"/>
      <c r="I15" s="473"/>
      <c r="J15" s="473"/>
      <c r="K15" s="348"/>
      <c r="L15" s="348"/>
      <c r="M15" s="348"/>
      <c r="N15" s="76"/>
      <c r="O15" s="16" t="str">
        <f t="shared" si="0"/>
        <v/>
      </c>
      <c r="P15" s="14"/>
      <c r="Q15" s="4" t="str">
        <f t="shared" si="2"/>
        <v>A9</v>
      </c>
    </row>
    <row r="16" ht="15" customHeight="1" spans="1:17">
      <c r="A16" s="13" t="str">
        <f t="shared" si="1"/>
        <v/>
      </c>
      <c r="B16" s="14"/>
      <c r="C16" s="14"/>
      <c r="D16" s="345"/>
      <c r="E16" s="71" t="str">
        <f>IF(D16="","",(TEXT(DATEDIF(D16,基本信息输入表!M$7,"y"),"0年;;")&amp;TEXT(DATEDIF(IF(DAY(D16+1)=1,D16+1,D16),IF(DAY(基本信息输入表!M$7+1)=1,基本信息输入表!M$7+1,基本信息输入表!M$7),"ym"),"0月;;")))</f>
        <v/>
      </c>
      <c r="F16" s="14"/>
      <c r="G16" s="16"/>
      <c r="H16" s="54"/>
      <c r="I16" s="473"/>
      <c r="J16" s="473"/>
      <c r="K16" s="348"/>
      <c r="L16" s="348"/>
      <c r="M16" s="348"/>
      <c r="N16" s="76"/>
      <c r="O16" s="16" t="str">
        <f t="shared" si="0"/>
        <v/>
      </c>
      <c r="P16" s="14"/>
      <c r="Q16" s="4" t="str">
        <f t="shared" si="2"/>
        <v>A10</v>
      </c>
    </row>
    <row r="17" ht="15" customHeight="1" spans="1:17">
      <c r="A17" s="13" t="str">
        <f t="shared" si="1"/>
        <v/>
      </c>
      <c r="B17" s="14"/>
      <c r="C17" s="14"/>
      <c r="D17" s="345"/>
      <c r="E17" s="71" t="str">
        <f>IF(D17="","",(TEXT(DATEDIF(D17,基本信息输入表!M$7,"y"),"0年;;")&amp;TEXT(DATEDIF(IF(DAY(D17+1)=1,D17+1,D17),IF(DAY(基本信息输入表!M$7+1)=1,基本信息输入表!M$7+1,基本信息输入表!M$7),"ym"),"0月;;")))</f>
        <v/>
      </c>
      <c r="F17" s="14"/>
      <c r="G17" s="16"/>
      <c r="H17" s="54"/>
      <c r="I17" s="473"/>
      <c r="J17" s="473"/>
      <c r="K17" s="348"/>
      <c r="L17" s="348"/>
      <c r="M17" s="348"/>
      <c r="N17" s="76"/>
      <c r="O17" s="16" t="str">
        <f t="shared" ref="O17:O24" si="3">IF(I17=0,"",(N17-I17)/I17*100)</f>
        <v/>
      </c>
      <c r="P17" s="14"/>
      <c r="Q17" s="4" t="str">
        <f t="shared" si="2"/>
        <v>A11</v>
      </c>
    </row>
    <row r="18" ht="15" customHeight="1" spans="1:17">
      <c r="A18" s="13" t="str">
        <f t="shared" si="1"/>
        <v/>
      </c>
      <c r="B18" s="14"/>
      <c r="C18" s="14"/>
      <c r="D18" s="345"/>
      <c r="E18" s="71" t="str">
        <f>IF(D18="","",(TEXT(DATEDIF(D18,基本信息输入表!M$7,"y"),"0年;;")&amp;TEXT(DATEDIF(IF(DAY(D18+1)=1,D18+1,D18),IF(DAY(基本信息输入表!M$7+1)=1,基本信息输入表!M$7+1,基本信息输入表!M$7),"ym"),"0月;;")))</f>
        <v/>
      </c>
      <c r="F18" s="14"/>
      <c r="G18" s="16"/>
      <c r="H18" s="54"/>
      <c r="I18" s="473"/>
      <c r="J18" s="473"/>
      <c r="K18" s="348"/>
      <c r="L18" s="348"/>
      <c r="M18" s="348"/>
      <c r="N18" s="76"/>
      <c r="O18" s="16" t="str">
        <f t="shared" si="3"/>
        <v/>
      </c>
      <c r="P18" s="14"/>
      <c r="Q18" s="4" t="str">
        <f t="shared" si="2"/>
        <v>A12</v>
      </c>
    </row>
    <row r="19" ht="15" customHeight="1" spans="1:17">
      <c r="A19" s="13" t="str">
        <f t="shared" si="1"/>
        <v/>
      </c>
      <c r="B19" s="14"/>
      <c r="C19" s="14"/>
      <c r="D19" s="345"/>
      <c r="E19" s="71" t="str">
        <f>IF(D19="","",(TEXT(DATEDIF(D19,基本信息输入表!M$7,"y"),"0年;;")&amp;TEXT(DATEDIF(IF(DAY(D19+1)=1,D19+1,D19),IF(DAY(基本信息输入表!M$7+1)=1,基本信息输入表!M$7+1,基本信息输入表!M$7),"ym"),"0月;;")))</f>
        <v/>
      </c>
      <c r="F19" s="14"/>
      <c r="G19" s="16"/>
      <c r="H19" s="54"/>
      <c r="I19" s="473"/>
      <c r="J19" s="473"/>
      <c r="K19" s="348"/>
      <c r="L19" s="348"/>
      <c r="M19" s="348"/>
      <c r="N19" s="76"/>
      <c r="O19" s="16" t="str">
        <f t="shared" si="3"/>
        <v/>
      </c>
      <c r="P19" s="14"/>
      <c r="Q19" s="4" t="str">
        <f t="shared" si="2"/>
        <v>A13</v>
      </c>
    </row>
    <row r="20" ht="15" customHeight="1" spans="1:17">
      <c r="A20" s="13" t="str">
        <f t="shared" si="1"/>
        <v/>
      </c>
      <c r="B20" s="14"/>
      <c r="C20" s="14"/>
      <c r="D20" s="345"/>
      <c r="E20" s="71" t="str">
        <f>IF(D20="","",(TEXT(DATEDIF(D20,基本信息输入表!M$7,"y"),"0年;;")&amp;TEXT(DATEDIF(IF(DAY(D20+1)=1,D20+1,D20),IF(DAY(基本信息输入表!M$7+1)=1,基本信息输入表!M$7+1,基本信息输入表!M$7),"ym"),"0月;;")))</f>
        <v/>
      </c>
      <c r="F20" s="14"/>
      <c r="G20" s="16"/>
      <c r="H20" s="54"/>
      <c r="I20" s="473"/>
      <c r="J20" s="473"/>
      <c r="K20" s="348"/>
      <c r="L20" s="348"/>
      <c r="M20" s="348"/>
      <c r="N20" s="76"/>
      <c r="O20" s="16" t="str">
        <f t="shared" si="3"/>
        <v/>
      </c>
      <c r="P20" s="14"/>
      <c r="Q20" s="4" t="str">
        <f t="shared" si="2"/>
        <v>A14</v>
      </c>
    </row>
    <row r="21" ht="15" customHeight="1" spans="1:17">
      <c r="A21" s="13" t="str">
        <f t="shared" si="1"/>
        <v/>
      </c>
      <c r="B21" s="14"/>
      <c r="C21" s="14"/>
      <c r="D21" s="345"/>
      <c r="E21" s="71" t="str">
        <f>IF(D21="","",(TEXT(DATEDIF(D21,基本信息输入表!M$7,"y"),"0年;;")&amp;TEXT(DATEDIF(IF(DAY(D21+1)=1,D21+1,D21),IF(DAY(基本信息输入表!M$7+1)=1,基本信息输入表!M$7+1,基本信息输入表!M$7),"ym"),"0月;;")))</f>
        <v/>
      </c>
      <c r="F21" s="14"/>
      <c r="G21" s="16"/>
      <c r="H21" s="54"/>
      <c r="I21" s="473"/>
      <c r="J21" s="473"/>
      <c r="K21" s="348"/>
      <c r="L21" s="348"/>
      <c r="M21" s="348"/>
      <c r="N21" s="76"/>
      <c r="O21" s="16" t="str">
        <f t="shared" si="3"/>
        <v/>
      </c>
      <c r="P21" s="14"/>
      <c r="Q21" s="4" t="str">
        <f t="shared" si="2"/>
        <v>A15</v>
      </c>
    </row>
    <row r="22" ht="15" customHeight="1" spans="1:17">
      <c r="A22" s="13" t="str">
        <f t="shared" si="1"/>
        <v/>
      </c>
      <c r="B22" s="14"/>
      <c r="C22" s="14"/>
      <c r="D22" s="345"/>
      <c r="E22" s="71" t="str">
        <f>IF(D22="","",(TEXT(DATEDIF(D22,基本信息输入表!M$7,"y"),"0年;;")&amp;TEXT(DATEDIF(IF(DAY(D22+1)=1,D22+1,D22),IF(DAY(基本信息输入表!M$7+1)=1,基本信息输入表!M$7+1,基本信息输入表!M$7),"ym"),"0月;;")))</f>
        <v/>
      </c>
      <c r="F22" s="14"/>
      <c r="G22" s="16"/>
      <c r="H22" s="54"/>
      <c r="I22" s="473"/>
      <c r="J22" s="473"/>
      <c r="K22" s="348"/>
      <c r="L22" s="348"/>
      <c r="M22" s="348"/>
      <c r="N22" s="76"/>
      <c r="O22" s="16" t="str">
        <f t="shared" si="3"/>
        <v/>
      </c>
      <c r="P22" s="14"/>
      <c r="Q22" s="4" t="str">
        <f t="shared" si="2"/>
        <v>A16</v>
      </c>
    </row>
    <row r="23" ht="15" customHeight="1" spans="1:17">
      <c r="A23" s="13" t="str">
        <f t="shared" si="1"/>
        <v/>
      </c>
      <c r="B23" s="14"/>
      <c r="C23" s="14"/>
      <c r="D23" s="345"/>
      <c r="E23" s="71" t="str">
        <f>IF(D23="","",(TEXT(DATEDIF(D23,基本信息输入表!M$7,"y"),"0年;;")&amp;TEXT(DATEDIF(IF(DAY(D23+1)=1,D23+1,D23),IF(DAY(基本信息输入表!M$7+1)=1,基本信息输入表!M$7+1,基本信息输入表!M$7),"ym"),"0月;;")))</f>
        <v/>
      </c>
      <c r="F23" s="14"/>
      <c r="G23" s="16"/>
      <c r="H23" s="54"/>
      <c r="I23" s="473"/>
      <c r="J23" s="473"/>
      <c r="K23" s="348"/>
      <c r="L23" s="348"/>
      <c r="M23" s="348"/>
      <c r="N23" s="76"/>
      <c r="O23" s="16" t="str">
        <f t="shared" si="3"/>
        <v/>
      </c>
      <c r="P23" s="14"/>
      <c r="Q23" s="4" t="str">
        <f t="shared" si="2"/>
        <v>A17</v>
      </c>
    </row>
    <row r="24" ht="15" customHeight="1" spans="1:17">
      <c r="A24" s="13" t="str">
        <f t="shared" si="1"/>
        <v/>
      </c>
      <c r="B24" s="14"/>
      <c r="C24" s="14"/>
      <c r="D24" s="345"/>
      <c r="E24" s="71" t="str">
        <f>IF(D24="","",(TEXT(DATEDIF(D24,基本信息输入表!M$7,"y"),"0年;;")&amp;TEXT(DATEDIF(IF(DAY(D24+1)=1,D24+1,D24),IF(DAY(基本信息输入表!M$7+1)=1,基本信息输入表!M$7+1,基本信息输入表!M$7),"ym"),"0月;;")))</f>
        <v/>
      </c>
      <c r="F24" s="14"/>
      <c r="G24" s="16"/>
      <c r="H24" s="54"/>
      <c r="I24" s="473"/>
      <c r="J24" s="473"/>
      <c r="K24" s="348"/>
      <c r="L24" s="348"/>
      <c r="M24" s="348"/>
      <c r="N24" s="76"/>
      <c r="O24" s="16" t="str">
        <f t="shared" si="3"/>
        <v/>
      </c>
      <c r="P24" s="14"/>
      <c r="Q24" s="4" t="str">
        <f t="shared" si="2"/>
        <v>A18</v>
      </c>
    </row>
    <row r="25" ht="15" customHeight="1" spans="1:18">
      <c r="A25" s="13" t="str">
        <f t="shared" si="1"/>
        <v/>
      </c>
      <c r="B25" s="14"/>
      <c r="C25" s="14"/>
      <c r="D25" s="345"/>
      <c r="E25" s="71" t="str">
        <f>IF(D25="","",(TEXT(DATEDIF(D25,基本信息输入表!M$7,"y"),"0年;;")&amp;TEXT(DATEDIF(IF(DAY(D25+1)=1,D25+1,D25),IF(DAY(基本信息输入表!M$7+1)=1,基本信息输入表!M$7+1,基本信息输入表!M$7),"ym"),"0月;;")))</f>
        <v/>
      </c>
      <c r="F25" s="14"/>
      <c r="G25" s="16"/>
      <c r="H25" s="54"/>
      <c r="I25" s="473"/>
      <c r="J25" s="473"/>
      <c r="K25" s="348"/>
      <c r="L25" s="348"/>
      <c r="M25" s="348"/>
      <c r="N25" s="76"/>
      <c r="O25" s="16" t="str">
        <f t="shared" ref="O25:O28" si="4">IF(I25=0,"",(N25-I25)/I25*100)</f>
        <v/>
      </c>
      <c r="P25" s="14"/>
      <c r="Q25" s="4" t="str">
        <f t="shared" si="2"/>
        <v>A19</v>
      </c>
      <c r="R25" s="5" t="str">
        <f t="array" ref="R25:R30">""</f>
        <v/>
      </c>
    </row>
    <row r="26" ht="15" customHeight="1" spans="1:18">
      <c r="A26" s="13" t="s">
        <v>616</v>
      </c>
      <c r="B26" s="157"/>
      <c r="C26" s="14"/>
      <c r="D26" s="57"/>
      <c r="E26" s="71"/>
      <c r="F26" s="14"/>
      <c r="G26" s="16"/>
      <c r="H26" s="54"/>
      <c r="I26" s="76">
        <f>SUM(I7:I25)</f>
        <v>0</v>
      </c>
      <c r="J26" s="76">
        <f>SUM(J7:J25)</f>
        <v>0</v>
      </c>
      <c r="K26" s="16"/>
      <c r="L26" s="16"/>
      <c r="M26" s="16"/>
      <c r="N26" s="76">
        <f>SUM(N7:N25)</f>
        <v>0</v>
      </c>
      <c r="O26" s="16" t="str">
        <f t="shared" si="4"/>
        <v/>
      </c>
      <c r="P26" s="14"/>
      <c r="Q26" s="4"/>
      <c r="R26" s="5" t="str">
        <v/>
      </c>
    </row>
    <row r="27" ht="15" customHeight="1" spans="1:18">
      <c r="A27" s="13" t="s">
        <v>617</v>
      </c>
      <c r="B27" s="157"/>
      <c r="C27" s="14"/>
      <c r="D27" s="57"/>
      <c r="E27" s="71"/>
      <c r="F27" s="14"/>
      <c r="G27" s="16"/>
      <c r="H27" s="54"/>
      <c r="I27" s="76">
        <v>0</v>
      </c>
      <c r="J27" s="76"/>
      <c r="K27" s="16"/>
      <c r="L27" s="16"/>
      <c r="M27" s="16"/>
      <c r="N27" s="76"/>
      <c r="O27" s="16"/>
      <c r="P27" s="14"/>
      <c r="Q27" s="4"/>
      <c r="R27" s="5" t="str">
        <v/>
      </c>
    </row>
    <row r="28" ht="15" customHeight="1" spans="1:18">
      <c r="A28" s="19" t="s">
        <v>618</v>
      </c>
      <c r="B28" s="161"/>
      <c r="C28" s="21"/>
      <c r="D28" s="476"/>
      <c r="E28" s="21"/>
      <c r="F28" s="21"/>
      <c r="G28" s="21"/>
      <c r="H28" s="21"/>
      <c r="I28" s="133">
        <f>I26-I27</f>
        <v>0</v>
      </c>
      <c r="J28" s="133"/>
      <c r="K28" s="31"/>
      <c r="L28" s="31"/>
      <c r="M28" s="31"/>
      <c r="N28" s="133">
        <f>N26</f>
        <v>0</v>
      </c>
      <c r="O28" s="16" t="str">
        <f t="shared" si="4"/>
        <v/>
      </c>
      <c r="P28" s="21"/>
      <c r="Q28" s="4"/>
      <c r="R28" s="5" t="str">
        <v/>
      </c>
    </row>
    <row r="29" customHeight="1" spans="1:18">
      <c r="A29" s="3" t="str">
        <f>基本信息输入表!$K$6&amp;"填表人："&amp;基本信息输入表!$M$26</f>
        <v>产权持有单位填表人：</v>
      </c>
      <c r="N29" s="3" t="str">
        <f>"评估人员："&amp;基本信息输入表!$Q$26</f>
        <v>评估人员：</v>
      </c>
      <c r="Q29" s="4" t="s">
        <v>474</v>
      </c>
      <c r="R29" s="5" t="str">
        <v/>
      </c>
    </row>
    <row r="30" customHeight="1" spans="1:18">
      <c r="A30" s="3" t="str">
        <f>"填表日期："&amp;YEAR(基本信息输入表!$O$26)&amp;"年"&amp;MONTH(基本信息输入表!$O$26)&amp;"月"&amp;DAY(基本信息输入表!$O$26)&amp;"日"</f>
        <v>填表日期：1900年1月0日</v>
      </c>
      <c r="Q30" s="4"/>
      <c r="R30" s="5" t="str">
        <v/>
      </c>
    </row>
  </sheetData>
  <mergeCells count="5">
    <mergeCell ref="A2:P2"/>
    <mergeCell ref="A3:P3"/>
    <mergeCell ref="A26:B26"/>
    <mergeCell ref="A27:B27"/>
    <mergeCell ref="A28:B28"/>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Q29"/>
  <sheetViews>
    <sheetView showGridLines="0" topLeftCell="A10" workbookViewId="0">
      <selection activeCell="O30" sqref="O30"/>
    </sheetView>
  </sheetViews>
  <sheetFormatPr defaultColWidth="9" defaultRowHeight="15.75" customHeight="1"/>
  <cols>
    <col min="1" max="1" width="8.69166666666667" style="3" customWidth="1"/>
    <col min="2" max="2" width="21" style="3" customWidth="1"/>
    <col min="3" max="3" width="8" style="3" customWidth="1"/>
    <col min="4" max="4" width="10.1916666666667" style="236" customWidth="1"/>
    <col min="5" max="5" width="9.69166666666667" style="3" customWidth="1"/>
    <col min="6" max="6" width="4.69166666666667" style="3" customWidth="1"/>
    <col min="7" max="7" width="11.1916666666667" style="3" customWidth="1"/>
    <col min="8" max="8" width="12.1916666666667" style="3" customWidth="1"/>
    <col min="9" max="9" width="12.1916666666667" style="3" hidden="1" customWidth="1"/>
    <col min="10" max="11" width="4.81666666666667" style="3" customWidth="1"/>
    <col min="12" max="12" width="5.81666666666667" style="3" customWidth="1"/>
    <col min="13" max="13" width="11.1916666666667" style="3" customWidth="1"/>
    <col min="14" max="14" width="7.69166666666667" style="3" customWidth="1"/>
    <col min="15" max="15" width="12.8166666666667" style="3" customWidth="1"/>
    <col min="16" max="16" width="15.1916666666667" style="3" customWidth="1"/>
    <col min="17" max="17" width="5.19166666666667" style="5" customWidth="1"/>
    <col min="18" max="18" width="9" style="3" customWidth="1"/>
    <col min="19" max="16384" width="9" style="3"/>
  </cols>
  <sheetData>
    <row r="1" customHeight="1" spans="1:17">
      <c r="A1" s="6" t="s">
        <v>0</v>
      </c>
      <c r="P1" s="22" t="str">
        <f t="array" ref="P1:Q1">"请勿删除或清空该列内容"</f>
        <v>请勿删除或清空该列内容</v>
      </c>
      <c r="Q1" s="23" t="str">
        <v>请勿删除或清空该列内容</v>
      </c>
    </row>
    <row r="2" s="1" customFormat="1" ht="30" customHeight="1" spans="1:17">
      <c r="A2" s="7" t="s">
        <v>619</v>
      </c>
      <c r="Q2" s="25" t="str">
        <f t="array" ref="Q2:Q7">""</f>
        <v/>
      </c>
    </row>
    <row r="3" customHeight="1" spans="1:17">
      <c r="A3" s="4" t="str">
        <f>"评估基准日："&amp;TEXT(基本信息输入表!M7,"yyyy年mm月dd日")</f>
        <v>评估基准日：2024年06月30日</v>
      </c>
      <c r="Q3" s="5" t="str">
        <v/>
      </c>
    </row>
    <row r="4" ht="14.25" customHeight="1" spans="1:17">
      <c r="A4" s="4"/>
      <c r="B4" s="4"/>
      <c r="C4" s="4"/>
      <c r="D4" s="343"/>
      <c r="E4" s="4"/>
      <c r="F4" s="4"/>
      <c r="G4" s="4"/>
      <c r="H4" s="4"/>
      <c r="I4" s="4"/>
      <c r="J4" s="4"/>
      <c r="K4" s="4"/>
      <c r="L4" s="4"/>
      <c r="M4" s="4"/>
      <c r="N4" s="4"/>
      <c r="O4" s="8" t="s">
        <v>620</v>
      </c>
      <c r="Q4" s="5" t="str">
        <v/>
      </c>
    </row>
    <row r="5" customHeight="1" spans="1:17">
      <c r="A5" s="3" t="str">
        <f>基本信息输入表!K6&amp;"："&amp;基本信息输入表!M6</f>
        <v>产权持有单位：贵州林东煤业发展有限责任公司</v>
      </c>
      <c r="F5" s="2"/>
      <c r="O5" s="8" t="s">
        <v>445</v>
      </c>
      <c r="Q5" s="5" t="str">
        <v/>
      </c>
    </row>
    <row r="6" s="2" customFormat="1" ht="25.8" customHeight="1" spans="1:17">
      <c r="A6" s="11" t="s">
        <v>472</v>
      </c>
      <c r="B6" s="11" t="s">
        <v>592</v>
      </c>
      <c r="C6" s="11" t="s">
        <v>593</v>
      </c>
      <c r="D6" s="344" t="s">
        <v>594</v>
      </c>
      <c r="E6" s="11" t="s">
        <v>595</v>
      </c>
      <c r="F6" s="11" t="s">
        <v>512</v>
      </c>
      <c r="G6" s="11" t="s">
        <v>513</v>
      </c>
      <c r="H6" s="34" t="s">
        <v>583</v>
      </c>
      <c r="I6" s="34" t="s">
        <v>597</v>
      </c>
      <c r="J6" s="34" t="s">
        <v>530</v>
      </c>
      <c r="K6" s="34" t="s">
        <v>598</v>
      </c>
      <c r="L6" s="34" t="s">
        <v>599</v>
      </c>
      <c r="M6" s="11" t="s">
        <v>216</v>
      </c>
      <c r="N6" s="11" t="s">
        <v>218</v>
      </c>
      <c r="O6" s="11" t="s">
        <v>348</v>
      </c>
      <c r="P6" s="2" t="s">
        <v>518</v>
      </c>
      <c r="Q6" s="26" t="str">
        <v/>
      </c>
    </row>
    <row r="7" ht="15" customHeight="1" spans="1:17">
      <c r="A7" s="13" t="str">
        <f>IF(B7="","",ROW()-6)</f>
        <v/>
      </c>
      <c r="B7" s="14"/>
      <c r="C7" s="14"/>
      <c r="D7" s="345"/>
      <c r="E7" s="71" t="str">
        <f>IF(D7="","",(TEXT(DATEDIF(D7,基本信息输入表!M$7,"y"),"0年;;")&amp;TEXT(DATEDIF(IF(DAY(D7+1)=1,D7+1,D7),IF(DAY(基本信息输入表!M$7+1)=1,基本信息输入表!M$7+1,基本信息输入表!M$7),"ym"),"0月;;")))</f>
        <v/>
      </c>
      <c r="F7" s="14"/>
      <c r="G7" s="76"/>
      <c r="H7" s="472"/>
      <c r="I7" s="472"/>
      <c r="J7" s="170"/>
      <c r="K7" s="170"/>
      <c r="L7" s="170"/>
      <c r="M7" s="473"/>
      <c r="N7" s="16" t="str">
        <f t="shared" ref="N7" si="0">IF(H7=0,"",(M7-H7)/H7*100)</f>
        <v/>
      </c>
      <c r="O7" s="14"/>
      <c r="P7" s="4" t="str">
        <f>"A"&amp;ROW()-6</f>
        <v>A1</v>
      </c>
      <c r="Q7" s="5" t="str">
        <v/>
      </c>
    </row>
    <row r="8" ht="15" customHeight="1" spans="1:16">
      <c r="A8" s="13" t="str">
        <f t="shared" ref="A8:A23" si="1">IF(B8="","",ROW()-6)</f>
        <v/>
      </c>
      <c r="B8" s="14"/>
      <c r="C8" s="14"/>
      <c r="D8" s="345"/>
      <c r="E8" s="71" t="str">
        <f>IF(D8="","",(TEXT(DATEDIF(D8,基本信息输入表!M$7,"y"),"0年;;")&amp;TEXT(DATEDIF(IF(DAY(D8+1)=1,D8+1,D8),IF(DAY(基本信息输入表!M$7+1)=1,基本信息输入表!M$7+1,基本信息输入表!M$7),"ym"),"0月;;")))</f>
        <v/>
      </c>
      <c r="F8" s="14"/>
      <c r="G8" s="76"/>
      <c r="H8" s="473"/>
      <c r="I8" s="473"/>
      <c r="J8" s="348"/>
      <c r="K8" s="348"/>
      <c r="L8" s="348"/>
      <c r="M8" s="473"/>
      <c r="N8" s="16" t="str">
        <f t="shared" ref="N8:N27" si="2">IF(H8=0,"",(M8-H8)/H8*100)</f>
        <v/>
      </c>
      <c r="O8" s="14"/>
      <c r="P8" s="4" t="str">
        <f t="shared" ref="P8:P23" si="3">"A"&amp;ROW()-6</f>
        <v>A2</v>
      </c>
    </row>
    <row r="9" ht="15" customHeight="1" spans="1:16">
      <c r="A9" s="13" t="str">
        <f t="shared" si="1"/>
        <v/>
      </c>
      <c r="B9" s="14"/>
      <c r="C9" s="14"/>
      <c r="D9" s="345"/>
      <c r="E9" s="71" t="str">
        <f>IF(D9="","",(TEXT(DATEDIF(D9,基本信息输入表!M$7,"y"),"0年;;")&amp;TEXT(DATEDIF(IF(DAY(D9+1)=1,D9+1,D9),IF(DAY(基本信息输入表!M$7+1)=1,基本信息输入表!M$7+1,基本信息输入表!M$7),"ym"),"0月;;")))</f>
        <v/>
      </c>
      <c r="F9" s="14"/>
      <c r="G9" s="76"/>
      <c r="H9" s="473"/>
      <c r="I9" s="473"/>
      <c r="J9" s="348"/>
      <c r="K9" s="348"/>
      <c r="L9" s="348"/>
      <c r="M9" s="473"/>
      <c r="N9" s="16" t="str">
        <f t="shared" si="2"/>
        <v/>
      </c>
      <c r="O9" s="14"/>
      <c r="P9" s="4" t="str">
        <f t="shared" si="3"/>
        <v>A3</v>
      </c>
    </row>
    <row r="10" ht="15" customHeight="1" spans="1:16">
      <c r="A10" s="13" t="str">
        <f t="shared" si="1"/>
        <v/>
      </c>
      <c r="B10" s="14"/>
      <c r="C10" s="14"/>
      <c r="D10" s="345"/>
      <c r="E10" s="71" t="str">
        <f>IF(D10="","",(TEXT(DATEDIF(D10,基本信息输入表!M$7,"y"),"0年;;")&amp;TEXT(DATEDIF(IF(DAY(D10+1)=1,D10+1,D10),IF(DAY(基本信息输入表!M$7+1)=1,基本信息输入表!M$7+1,基本信息输入表!M$7),"ym"),"0月;;")))</f>
        <v/>
      </c>
      <c r="F10" s="14"/>
      <c r="G10" s="76"/>
      <c r="H10" s="473"/>
      <c r="I10" s="473"/>
      <c r="J10" s="348"/>
      <c r="K10" s="348"/>
      <c r="L10" s="348"/>
      <c r="M10" s="473"/>
      <c r="N10" s="16" t="str">
        <f t="shared" si="2"/>
        <v/>
      </c>
      <c r="O10" s="14"/>
      <c r="P10" s="4" t="str">
        <f t="shared" si="3"/>
        <v>A4</v>
      </c>
    </row>
    <row r="11" ht="15" customHeight="1" spans="1:16">
      <c r="A11" s="13" t="str">
        <f t="shared" si="1"/>
        <v/>
      </c>
      <c r="B11" s="14"/>
      <c r="C11" s="14"/>
      <c r="D11" s="345"/>
      <c r="E11" s="71" t="str">
        <f>IF(D11="","",(TEXT(DATEDIF(D11,基本信息输入表!M$7,"y"),"0年;;")&amp;TEXT(DATEDIF(IF(DAY(D11+1)=1,D11+1,D11),IF(DAY(基本信息输入表!M$7+1)=1,基本信息输入表!M$7+1,基本信息输入表!M$7),"ym"),"0月;;")))</f>
        <v/>
      </c>
      <c r="F11" s="14"/>
      <c r="G11" s="76"/>
      <c r="H11" s="473"/>
      <c r="I11" s="473"/>
      <c r="J11" s="348"/>
      <c r="K11" s="348"/>
      <c r="L11" s="348"/>
      <c r="M11" s="473"/>
      <c r="N11" s="16" t="str">
        <f t="shared" si="2"/>
        <v/>
      </c>
      <c r="O11" s="14"/>
      <c r="P11" s="4" t="str">
        <f t="shared" si="3"/>
        <v>A5</v>
      </c>
    </row>
    <row r="12" ht="15" customHeight="1" spans="1:16">
      <c r="A12" s="13" t="str">
        <f t="shared" si="1"/>
        <v/>
      </c>
      <c r="B12" s="14"/>
      <c r="C12" s="14"/>
      <c r="D12" s="345"/>
      <c r="E12" s="71" t="str">
        <f>IF(D12="","",(TEXT(DATEDIF(D12,基本信息输入表!M$7,"y"),"0年;;")&amp;TEXT(DATEDIF(IF(DAY(D12+1)=1,D12+1,D12),IF(DAY(基本信息输入表!M$7+1)=1,基本信息输入表!M$7+1,基本信息输入表!M$7),"ym"),"0月;;")))</f>
        <v/>
      </c>
      <c r="F12" s="14"/>
      <c r="G12" s="76"/>
      <c r="H12" s="473"/>
      <c r="I12" s="473"/>
      <c r="J12" s="348"/>
      <c r="K12" s="348"/>
      <c r="L12" s="348"/>
      <c r="M12" s="473"/>
      <c r="N12" s="16" t="str">
        <f t="shared" si="2"/>
        <v/>
      </c>
      <c r="O12" s="14"/>
      <c r="P12" s="4" t="str">
        <f t="shared" si="3"/>
        <v>A6</v>
      </c>
    </row>
    <row r="13" ht="15" customHeight="1" spans="1:16">
      <c r="A13" s="13" t="str">
        <f t="shared" si="1"/>
        <v/>
      </c>
      <c r="B13" s="14"/>
      <c r="C13" s="14"/>
      <c r="D13" s="345"/>
      <c r="E13" s="71" t="str">
        <f>IF(D13="","",(TEXT(DATEDIF(D13,基本信息输入表!M$7,"y"),"0年;;")&amp;TEXT(DATEDIF(IF(DAY(D13+1)=1,D13+1,D13),IF(DAY(基本信息输入表!M$7+1)=1,基本信息输入表!M$7+1,基本信息输入表!M$7),"ym"),"0月;;")))</f>
        <v/>
      </c>
      <c r="F13" s="14"/>
      <c r="G13" s="76"/>
      <c r="H13" s="473"/>
      <c r="I13" s="473"/>
      <c r="J13" s="348"/>
      <c r="K13" s="348"/>
      <c r="L13" s="348"/>
      <c r="M13" s="473"/>
      <c r="N13" s="16" t="str">
        <f t="shared" si="2"/>
        <v/>
      </c>
      <c r="O13" s="14"/>
      <c r="P13" s="4" t="str">
        <f t="shared" si="3"/>
        <v>A7</v>
      </c>
    </row>
    <row r="14" ht="15" customHeight="1" spans="1:16">
      <c r="A14" s="13" t="str">
        <f t="shared" si="1"/>
        <v/>
      </c>
      <c r="B14" s="14"/>
      <c r="C14" s="14"/>
      <c r="D14" s="345"/>
      <c r="E14" s="71" t="str">
        <f>IF(D14="","",(TEXT(DATEDIF(D14,基本信息输入表!M$7,"y"),"0年;;")&amp;TEXT(DATEDIF(IF(DAY(D14+1)=1,D14+1,D14),IF(DAY(基本信息输入表!M$7+1)=1,基本信息输入表!M$7+1,基本信息输入表!M$7),"ym"),"0月;;")))</f>
        <v/>
      </c>
      <c r="F14" s="14"/>
      <c r="G14" s="76"/>
      <c r="H14" s="473"/>
      <c r="I14" s="473"/>
      <c r="J14" s="348"/>
      <c r="K14" s="348"/>
      <c r="L14" s="348"/>
      <c r="M14" s="473"/>
      <c r="N14" s="16" t="str">
        <f t="shared" si="2"/>
        <v/>
      </c>
      <c r="O14" s="14"/>
      <c r="P14" s="4" t="str">
        <f t="shared" si="3"/>
        <v>A8</v>
      </c>
    </row>
    <row r="15" ht="15" customHeight="1" spans="1:16">
      <c r="A15" s="13" t="str">
        <f t="shared" si="1"/>
        <v/>
      </c>
      <c r="B15" s="14"/>
      <c r="C15" s="14"/>
      <c r="D15" s="345"/>
      <c r="E15" s="71" t="str">
        <f>IF(D15="","",(TEXT(DATEDIF(D15,基本信息输入表!M$7,"y"),"0年;;")&amp;TEXT(DATEDIF(IF(DAY(D15+1)=1,D15+1,D15),IF(DAY(基本信息输入表!M$7+1)=1,基本信息输入表!M$7+1,基本信息输入表!M$7),"ym"),"0月;;")))</f>
        <v/>
      </c>
      <c r="F15" s="14"/>
      <c r="G15" s="76"/>
      <c r="H15" s="473"/>
      <c r="I15" s="473"/>
      <c r="J15" s="348"/>
      <c r="K15" s="348"/>
      <c r="L15" s="348"/>
      <c r="M15" s="473"/>
      <c r="N15" s="16" t="str">
        <f t="shared" si="2"/>
        <v/>
      </c>
      <c r="O15" s="14"/>
      <c r="P15" s="4" t="str">
        <f t="shared" si="3"/>
        <v>A9</v>
      </c>
    </row>
    <row r="16" ht="15" customHeight="1" spans="1:16">
      <c r="A16" s="13" t="str">
        <f t="shared" si="1"/>
        <v/>
      </c>
      <c r="B16" s="14"/>
      <c r="C16" s="14"/>
      <c r="D16" s="345"/>
      <c r="E16" s="71" t="str">
        <f>IF(D16="","",(TEXT(DATEDIF(D16,基本信息输入表!M$7,"y"),"0年;;")&amp;TEXT(DATEDIF(IF(DAY(D16+1)=1,D16+1,D16),IF(DAY(基本信息输入表!M$7+1)=1,基本信息输入表!M$7+1,基本信息输入表!M$7),"ym"),"0月;;")))</f>
        <v/>
      </c>
      <c r="F16" s="14"/>
      <c r="G16" s="76"/>
      <c r="H16" s="473"/>
      <c r="I16" s="473"/>
      <c r="J16" s="348"/>
      <c r="K16" s="348"/>
      <c r="L16" s="348"/>
      <c r="M16" s="473"/>
      <c r="N16" s="16" t="str">
        <f t="shared" si="2"/>
        <v/>
      </c>
      <c r="O16" s="14"/>
      <c r="P16" s="4" t="str">
        <f t="shared" si="3"/>
        <v>A10</v>
      </c>
    </row>
    <row r="17" ht="15" customHeight="1" spans="1:16">
      <c r="A17" s="13" t="str">
        <f t="shared" si="1"/>
        <v/>
      </c>
      <c r="B17" s="14"/>
      <c r="C17" s="14"/>
      <c r="D17" s="345"/>
      <c r="E17" s="71" t="str">
        <f>IF(D17="","",(TEXT(DATEDIF(D17,基本信息输入表!M$7,"y"),"0年;;")&amp;TEXT(DATEDIF(IF(DAY(D17+1)=1,D17+1,D17),IF(DAY(基本信息输入表!M$7+1)=1,基本信息输入表!M$7+1,基本信息输入表!M$7),"ym"),"0月;;")))</f>
        <v/>
      </c>
      <c r="F17" s="14"/>
      <c r="G17" s="76"/>
      <c r="H17" s="473"/>
      <c r="I17" s="473"/>
      <c r="J17" s="348"/>
      <c r="K17" s="348"/>
      <c r="L17" s="348"/>
      <c r="M17" s="473"/>
      <c r="N17" s="16" t="str">
        <f t="shared" si="2"/>
        <v/>
      </c>
      <c r="O17" s="14"/>
      <c r="P17" s="4" t="str">
        <f t="shared" si="3"/>
        <v>A11</v>
      </c>
    </row>
    <row r="18" ht="15" customHeight="1" spans="1:16">
      <c r="A18" s="13" t="str">
        <f t="shared" si="1"/>
        <v/>
      </c>
      <c r="B18" s="14"/>
      <c r="C18" s="14"/>
      <c r="D18" s="345"/>
      <c r="E18" s="71" t="str">
        <f>IF(D18="","",(TEXT(DATEDIF(D18,基本信息输入表!M$7,"y"),"0年;;")&amp;TEXT(DATEDIF(IF(DAY(D18+1)=1,D18+1,D18),IF(DAY(基本信息输入表!M$7+1)=1,基本信息输入表!M$7+1,基本信息输入表!M$7),"ym"),"0月;;")))</f>
        <v/>
      </c>
      <c r="F18" s="14"/>
      <c r="G18" s="76"/>
      <c r="H18" s="473"/>
      <c r="I18" s="473"/>
      <c r="J18" s="348"/>
      <c r="K18" s="348"/>
      <c r="L18" s="348"/>
      <c r="M18" s="473"/>
      <c r="N18" s="16" t="str">
        <f t="shared" si="2"/>
        <v/>
      </c>
      <c r="O18" s="14"/>
      <c r="P18" s="4" t="str">
        <f t="shared" si="3"/>
        <v>A12</v>
      </c>
    </row>
    <row r="19" ht="15" customHeight="1" spans="1:16">
      <c r="A19" s="13" t="str">
        <f t="shared" si="1"/>
        <v/>
      </c>
      <c r="B19" s="14"/>
      <c r="C19" s="14"/>
      <c r="D19" s="345"/>
      <c r="E19" s="71" t="str">
        <f>IF(D19="","",(TEXT(DATEDIF(D19,基本信息输入表!M$7,"y"),"0年;;")&amp;TEXT(DATEDIF(IF(DAY(D19+1)=1,D19+1,D19),IF(DAY(基本信息输入表!M$7+1)=1,基本信息输入表!M$7+1,基本信息输入表!M$7),"ym"),"0月;;")))</f>
        <v/>
      </c>
      <c r="F19" s="14"/>
      <c r="G19" s="76"/>
      <c r="H19" s="473"/>
      <c r="I19" s="473"/>
      <c r="J19" s="348"/>
      <c r="K19" s="348"/>
      <c r="L19" s="348"/>
      <c r="M19" s="473"/>
      <c r="N19" s="16" t="str">
        <f t="shared" si="2"/>
        <v/>
      </c>
      <c r="O19" s="14"/>
      <c r="P19" s="4" t="str">
        <f t="shared" si="3"/>
        <v>A13</v>
      </c>
    </row>
    <row r="20" ht="15" customHeight="1" spans="1:16">
      <c r="A20" s="13" t="str">
        <f t="shared" si="1"/>
        <v/>
      </c>
      <c r="B20" s="14"/>
      <c r="C20" s="14"/>
      <c r="D20" s="345"/>
      <c r="E20" s="71" t="str">
        <f>IF(D20="","",(TEXT(DATEDIF(D20,基本信息输入表!M$7,"y"),"0年;;")&amp;TEXT(DATEDIF(IF(DAY(D20+1)=1,D20+1,D20),IF(DAY(基本信息输入表!M$7+1)=1,基本信息输入表!M$7+1,基本信息输入表!M$7),"ym"),"0月;;")))</f>
        <v/>
      </c>
      <c r="F20" s="14"/>
      <c r="G20" s="76"/>
      <c r="H20" s="473"/>
      <c r="I20" s="473"/>
      <c r="J20" s="348"/>
      <c r="K20" s="348"/>
      <c r="L20" s="348"/>
      <c r="M20" s="473"/>
      <c r="N20" s="16" t="str">
        <f t="shared" si="2"/>
        <v/>
      </c>
      <c r="O20" s="14"/>
      <c r="P20" s="4" t="str">
        <f t="shared" si="3"/>
        <v>A14</v>
      </c>
    </row>
    <row r="21" ht="15" customHeight="1" spans="1:16">
      <c r="A21" s="13" t="str">
        <f t="shared" si="1"/>
        <v/>
      </c>
      <c r="B21" s="14"/>
      <c r="C21" s="14"/>
      <c r="D21" s="345"/>
      <c r="E21" s="71" t="str">
        <f>IF(D21="","",(TEXT(DATEDIF(D21,基本信息输入表!M$7,"y"),"0年;;")&amp;TEXT(DATEDIF(IF(DAY(D21+1)=1,D21+1,D21),IF(DAY(基本信息输入表!M$7+1)=1,基本信息输入表!M$7+1,基本信息输入表!M$7),"ym"),"0月;;")))</f>
        <v/>
      </c>
      <c r="F21" s="14"/>
      <c r="G21" s="76"/>
      <c r="H21" s="473"/>
      <c r="I21" s="473"/>
      <c r="J21" s="348"/>
      <c r="K21" s="348"/>
      <c r="L21" s="348"/>
      <c r="M21" s="473"/>
      <c r="N21" s="16" t="str">
        <f t="shared" si="2"/>
        <v/>
      </c>
      <c r="O21" s="14"/>
      <c r="P21" s="4" t="str">
        <f t="shared" si="3"/>
        <v>A15</v>
      </c>
    </row>
    <row r="22" ht="15" customHeight="1" spans="1:16">
      <c r="A22" s="13" t="str">
        <f t="shared" si="1"/>
        <v/>
      </c>
      <c r="B22" s="14"/>
      <c r="C22" s="14"/>
      <c r="D22" s="345"/>
      <c r="E22" s="71" t="str">
        <f>IF(D22="","",(TEXT(DATEDIF(D22,基本信息输入表!M$7,"y"),"0年;;")&amp;TEXT(DATEDIF(IF(DAY(D22+1)=1,D22+1,D22),IF(DAY(基本信息输入表!M$7+1)=1,基本信息输入表!M$7+1,基本信息输入表!M$7),"ym"),"0月;;")))</f>
        <v/>
      </c>
      <c r="F22" s="14"/>
      <c r="G22" s="76"/>
      <c r="H22" s="473"/>
      <c r="I22" s="473"/>
      <c r="J22" s="348"/>
      <c r="K22" s="348"/>
      <c r="L22" s="348"/>
      <c r="M22" s="473"/>
      <c r="N22" s="16" t="str">
        <f t="shared" si="2"/>
        <v/>
      </c>
      <c r="O22" s="14"/>
      <c r="P22" s="4" t="str">
        <f t="shared" si="3"/>
        <v>A16</v>
      </c>
    </row>
    <row r="23" ht="15" customHeight="1" spans="1:17">
      <c r="A23" s="13" t="str">
        <f t="shared" si="1"/>
        <v/>
      </c>
      <c r="B23" s="14"/>
      <c r="C23" s="14"/>
      <c r="D23" s="345"/>
      <c r="E23" s="71" t="str">
        <f>IF(D23="","",(TEXT(DATEDIF(D23,基本信息输入表!M$7,"y"),"0年;;")&amp;TEXT(DATEDIF(IF(DAY(D23+1)=1,D23+1,D23),IF(DAY(基本信息输入表!M$7+1)=1,基本信息输入表!M$7+1,基本信息输入表!M$7),"ym"),"0月;;")))</f>
        <v/>
      </c>
      <c r="F23" s="14"/>
      <c r="G23" s="76"/>
      <c r="H23" s="473"/>
      <c r="I23" s="473"/>
      <c r="J23" s="348"/>
      <c r="K23" s="348"/>
      <c r="L23" s="348"/>
      <c r="M23" s="473"/>
      <c r="N23" s="16" t="str">
        <f t="shared" si="2"/>
        <v/>
      </c>
      <c r="O23" s="14"/>
      <c r="P23" s="4" t="str">
        <f t="shared" si="3"/>
        <v>A17</v>
      </c>
      <c r="Q23" s="5" t="str">
        <f t="array" ref="Q23:Q29">""</f>
        <v/>
      </c>
    </row>
    <row r="24" ht="15" customHeight="1" spans="1:17">
      <c r="A24" s="13" t="s">
        <v>621</v>
      </c>
      <c r="B24" s="157"/>
      <c r="C24" s="14"/>
      <c r="D24" s="57"/>
      <c r="E24" s="71"/>
      <c r="F24" s="14"/>
      <c r="G24" s="76"/>
      <c r="H24" s="474">
        <f>SUM(H7:H23)</f>
        <v>0</v>
      </c>
      <c r="I24" s="474">
        <f>SUM(I7:I23)</f>
        <v>0</v>
      </c>
      <c r="J24" s="349"/>
      <c r="K24" s="349"/>
      <c r="L24" s="349"/>
      <c r="M24" s="474">
        <f>SUM(M7:M23)</f>
        <v>0</v>
      </c>
      <c r="N24" s="16" t="str">
        <f t="shared" si="2"/>
        <v/>
      </c>
      <c r="O24" s="14"/>
      <c r="Q24" s="5" t="str">
        <v/>
      </c>
    </row>
    <row r="25" ht="15" customHeight="1" spans="1:17">
      <c r="A25" s="13" t="s">
        <v>601</v>
      </c>
      <c r="B25" s="157"/>
      <c r="C25" s="14"/>
      <c r="D25" s="57"/>
      <c r="E25" s="71"/>
      <c r="F25" s="14"/>
      <c r="G25" s="76"/>
      <c r="H25" s="474">
        <v>0</v>
      </c>
      <c r="I25" s="474"/>
      <c r="J25" s="349"/>
      <c r="K25" s="349"/>
      <c r="L25" s="349"/>
      <c r="M25" s="474"/>
      <c r="N25" s="16"/>
      <c r="O25" s="14"/>
      <c r="Q25" s="5" t="str">
        <v/>
      </c>
    </row>
    <row r="26" ht="15" customHeight="1" spans="1:17">
      <c r="A26" s="13" t="s">
        <v>602</v>
      </c>
      <c r="B26" s="157"/>
      <c r="C26" s="14"/>
      <c r="D26" s="57"/>
      <c r="E26" s="71"/>
      <c r="F26" s="14"/>
      <c r="G26" s="76"/>
      <c r="H26" s="474"/>
      <c r="I26" s="474"/>
      <c r="J26" s="349"/>
      <c r="K26" s="349"/>
      <c r="L26" s="349"/>
      <c r="M26" s="474">
        <f>H25</f>
        <v>0</v>
      </c>
      <c r="N26" s="16"/>
      <c r="O26" s="14"/>
      <c r="Q26" s="5" t="str">
        <v/>
      </c>
    </row>
    <row r="27" ht="15" customHeight="1" spans="1:17">
      <c r="A27" s="346" t="s">
        <v>622</v>
      </c>
      <c r="B27" s="161"/>
      <c r="C27" s="21"/>
      <c r="D27" s="347"/>
      <c r="E27" s="21"/>
      <c r="F27" s="21"/>
      <c r="G27" s="77"/>
      <c r="H27" s="474">
        <f>H24-H25</f>
        <v>0</v>
      </c>
      <c r="I27" s="475"/>
      <c r="J27" s="350"/>
      <c r="K27" s="350"/>
      <c r="L27" s="350"/>
      <c r="M27" s="474">
        <f>M24-M26</f>
        <v>0</v>
      </c>
      <c r="N27" s="16" t="str">
        <f t="shared" si="2"/>
        <v/>
      </c>
      <c r="O27" s="21"/>
      <c r="Q27" s="5" t="str">
        <v/>
      </c>
    </row>
    <row r="28" customHeight="1" spans="1:17">
      <c r="A28" s="3" t="str">
        <f>基本信息输入表!$K$6&amp;"填表人："&amp;基本信息输入表!$M$27</f>
        <v>产权持有单位填表人：</v>
      </c>
      <c r="M28" s="3" t="str">
        <f>"评估人员："&amp;基本信息输入表!$Q$27</f>
        <v>评估人员：</v>
      </c>
      <c r="P28" s="3" t="s">
        <v>474</v>
      </c>
      <c r="Q28" s="5" t="str">
        <v/>
      </c>
    </row>
    <row r="29" customHeight="1" spans="1:17">
      <c r="A29" s="3" t="str">
        <f>"填表日期："&amp;YEAR(基本信息输入表!$O$27)&amp;"年"&amp;MONTH(基本信息输入表!$O$27)&amp;"月"&amp;DAY(基本信息输入表!$O$27)&amp;"日"</f>
        <v>填表日期：1900年1月0日</v>
      </c>
      <c r="Q29" s="5" t="str">
        <v/>
      </c>
    </row>
  </sheetData>
  <mergeCells count="6">
    <mergeCell ref="A2:O2"/>
    <mergeCell ref="A3:O3"/>
    <mergeCell ref="A24:B24"/>
    <mergeCell ref="A25:B25"/>
    <mergeCell ref="A26:B26"/>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topLeftCell="A7" workbookViewId="0">
      <selection activeCell="O30" sqref="O30"/>
    </sheetView>
  </sheetViews>
  <sheetFormatPr defaultColWidth="9" defaultRowHeight="15.75" customHeight="1"/>
  <cols>
    <col min="1" max="1" width="6.69166666666667" style="453" customWidth="1"/>
    <col min="2" max="2" width="26.6916666666667" style="453" customWidth="1"/>
    <col min="3" max="6" width="18.6916666666667" style="453" customWidth="1"/>
    <col min="7" max="7" width="12.6916666666667" style="453" customWidth="1"/>
    <col min="8" max="8" width="9" style="453" customWidth="1"/>
    <col min="9" max="9" width="9.69166666666667" style="453" customWidth="1"/>
    <col min="10" max="11" width="9" style="453" customWidth="1"/>
    <col min="12" max="16384" width="9" style="453"/>
  </cols>
  <sheetData>
    <row r="1" customHeight="1" spans="1:1">
      <c r="A1" s="454" t="s">
        <v>0</v>
      </c>
    </row>
    <row r="2" s="451" customFormat="1" ht="30" customHeight="1" spans="1:1">
      <c r="A2" s="455" t="s">
        <v>623</v>
      </c>
    </row>
    <row r="3" customHeight="1" spans="1:14">
      <c r="A3" s="4" t="str">
        <f>"评估基准日："&amp;TEXT(基本信息输入表!M7,"yyyy年mm月dd日")</f>
        <v>评估基准日：2024年06月30日</v>
      </c>
      <c r="B3" s="4"/>
      <c r="C3" s="4"/>
      <c r="D3" s="4"/>
      <c r="E3" s="4"/>
      <c r="F3" s="4"/>
      <c r="G3" s="4"/>
      <c r="H3" s="3"/>
      <c r="I3" s="3"/>
      <c r="J3" s="3"/>
      <c r="K3" s="3"/>
      <c r="L3" s="3"/>
      <c r="M3" s="3"/>
      <c r="N3" s="3"/>
    </row>
    <row r="4" ht="14.25" customHeight="1" spans="1:7">
      <c r="A4" s="456"/>
      <c r="B4" s="456"/>
      <c r="C4" s="456"/>
      <c r="D4" s="456"/>
      <c r="E4" s="456"/>
      <c r="F4" s="456"/>
      <c r="G4" s="457" t="s">
        <v>624</v>
      </c>
    </row>
    <row r="5" customHeight="1" spans="1:7">
      <c r="A5" s="3" t="str">
        <f>基本信息输入表!K6&amp;"："&amp;基本信息输入表!M6</f>
        <v>产权持有单位：贵州林东煤业发展有限责任公司</v>
      </c>
      <c r="B5" s="458"/>
      <c r="G5" s="457" t="s">
        <v>445</v>
      </c>
    </row>
    <row r="6" s="452" customFormat="1" customHeight="1" spans="1:7">
      <c r="A6" s="459" t="s">
        <v>490</v>
      </c>
      <c r="B6" s="459" t="s">
        <v>268</v>
      </c>
      <c r="C6" s="459" t="s">
        <v>215</v>
      </c>
      <c r="D6" s="459" t="s">
        <v>284</v>
      </c>
      <c r="E6" s="459" t="s">
        <v>216</v>
      </c>
      <c r="F6" s="460" t="s">
        <v>289</v>
      </c>
      <c r="G6" s="459" t="s">
        <v>218</v>
      </c>
    </row>
    <row r="7" customHeight="1" spans="1:7">
      <c r="A7" s="461" t="s">
        <v>625</v>
      </c>
      <c r="B7" s="462" t="s">
        <v>33</v>
      </c>
      <c r="C7" s="463">
        <f>'3-9-1材料采购（在途物资）'!G25</f>
        <v>0</v>
      </c>
      <c r="D7" s="463">
        <f>'3-9-1材料采购（在途物资）'!H25</f>
        <v>0</v>
      </c>
      <c r="E7" s="464">
        <f>'3-9-1材料采购（在途物资）'!L27</f>
        <v>0</v>
      </c>
      <c r="F7" s="464">
        <f t="shared" ref="F7:F18" si="0">E7-C7+D7</f>
        <v>0</v>
      </c>
      <c r="G7" s="465" t="str">
        <f t="shared" ref="G7:G18" si="1">IF(C7-D7=0,"",(E7-C7+D7)/(C7-D7)*100)</f>
        <v/>
      </c>
    </row>
    <row r="8" customHeight="1" spans="1:7">
      <c r="A8" s="461" t="s">
        <v>626</v>
      </c>
      <c r="B8" s="466" t="s">
        <v>34</v>
      </c>
      <c r="C8" s="463">
        <f>'3-9-2原材料'!H25</f>
        <v>0</v>
      </c>
      <c r="D8" s="463">
        <f>'3-9-2原材料'!I25</f>
        <v>0</v>
      </c>
      <c r="E8" s="464">
        <f>'3-9-2原材料'!Q27</f>
        <v>0</v>
      </c>
      <c r="F8" s="464">
        <f t="shared" si="0"/>
        <v>0</v>
      </c>
      <c r="G8" s="465" t="str">
        <f t="shared" si="1"/>
        <v/>
      </c>
    </row>
    <row r="9" customHeight="1" spans="1:7">
      <c r="A9" s="461" t="s">
        <v>627</v>
      </c>
      <c r="B9" s="466" t="s">
        <v>35</v>
      </c>
      <c r="C9" s="463">
        <f>'3-9-3在库周转材料'!H25</f>
        <v>0</v>
      </c>
      <c r="D9" s="463">
        <f>'3-9-3在库周转材料'!I25</f>
        <v>0</v>
      </c>
      <c r="E9" s="464">
        <f>'3-9-3在库周转材料'!Q27</f>
        <v>0</v>
      </c>
      <c r="F9" s="464">
        <f t="shared" si="0"/>
        <v>0</v>
      </c>
      <c r="G9" s="465" t="str">
        <f t="shared" si="1"/>
        <v/>
      </c>
    </row>
    <row r="10" customHeight="1" spans="1:7">
      <c r="A10" s="461" t="s">
        <v>628</v>
      </c>
      <c r="B10" s="466" t="s">
        <v>36</v>
      </c>
      <c r="C10" s="463">
        <f>'3-9-4委托加工物资'!H25</f>
        <v>0</v>
      </c>
      <c r="D10" s="463">
        <f>'3-9-4委托加工物资'!I25</f>
        <v>0</v>
      </c>
      <c r="E10" s="464">
        <f>'3-9-4委托加工物资'!L27</f>
        <v>0</v>
      </c>
      <c r="F10" s="464">
        <f t="shared" si="0"/>
        <v>0</v>
      </c>
      <c r="G10" s="465" t="str">
        <f t="shared" si="1"/>
        <v/>
      </c>
    </row>
    <row r="11" customHeight="1" spans="1:7">
      <c r="A11" s="461" t="s">
        <v>629</v>
      </c>
      <c r="B11" s="466" t="s">
        <v>37</v>
      </c>
      <c r="C11" s="463">
        <f>'3-9-5产成品（库存商品）'!I25</f>
        <v>0</v>
      </c>
      <c r="D11" s="463">
        <f>'3-9-5产成品（库存商品）'!J25</f>
        <v>0</v>
      </c>
      <c r="E11" s="464">
        <f>'3-9-5产成品（库存商品）'!T27</f>
        <v>0</v>
      </c>
      <c r="F11" s="464">
        <f t="shared" si="0"/>
        <v>0</v>
      </c>
      <c r="G11" s="465" t="str">
        <f t="shared" si="1"/>
        <v/>
      </c>
    </row>
    <row r="12" customHeight="1" spans="1:7">
      <c r="A12" s="461" t="s">
        <v>630</v>
      </c>
      <c r="B12" s="466" t="s">
        <v>38</v>
      </c>
      <c r="C12" s="463">
        <f>'3-9-6在产品（自制半成品）'!G25</f>
        <v>0</v>
      </c>
      <c r="D12" s="463">
        <f>'3-9-6在产品（自制半成品）'!H25</f>
        <v>0</v>
      </c>
      <c r="E12" s="464">
        <f>'3-9-6在产品（自制半成品）'!R27</f>
        <v>0</v>
      </c>
      <c r="F12" s="464">
        <f t="shared" si="0"/>
        <v>0</v>
      </c>
      <c r="G12" s="465" t="str">
        <f t="shared" si="1"/>
        <v/>
      </c>
    </row>
    <row r="13" customHeight="1" spans="1:7">
      <c r="A13" s="461" t="s">
        <v>631</v>
      </c>
      <c r="B13" s="466" t="s">
        <v>39</v>
      </c>
      <c r="C13" s="463">
        <f>'3-9-7发出商品'!H25</f>
        <v>0</v>
      </c>
      <c r="D13" s="463">
        <f>'3-9-7发出商品'!I25</f>
        <v>0</v>
      </c>
      <c r="E13" s="464">
        <f>'3-9-7发出商品'!N27</f>
        <v>0</v>
      </c>
      <c r="F13" s="464">
        <f t="shared" si="0"/>
        <v>0</v>
      </c>
      <c r="G13" s="465" t="str">
        <f t="shared" si="1"/>
        <v/>
      </c>
    </row>
    <row r="14" customHeight="1" spans="1:7">
      <c r="A14" s="461" t="s">
        <v>632</v>
      </c>
      <c r="B14" s="466" t="s">
        <v>40</v>
      </c>
      <c r="C14" s="463">
        <f>'3-9-8在用周转材料'!H25</f>
        <v>0</v>
      </c>
      <c r="D14" s="463">
        <f>'3-9-8在用周转材料'!I25</f>
        <v>0</v>
      </c>
      <c r="E14" s="464">
        <f>'3-9-8在用周转材料'!M27</f>
        <v>0</v>
      </c>
      <c r="F14" s="464">
        <f t="shared" si="0"/>
        <v>0</v>
      </c>
      <c r="G14" s="465" t="str">
        <f t="shared" si="1"/>
        <v/>
      </c>
    </row>
    <row r="15" customHeight="1" spans="1:7">
      <c r="A15" s="461" t="s">
        <v>633</v>
      </c>
      <c r="B15" s="462" t="s">
        <v>41</v>
      </c>
      <c r="C15" s="463">
        <f>'3-9-9开发产品'!J25</f>
        <v>0</v>
      </c>
      <c r="D15" s="463">
        <f>'3-9-9开发产品'!K25</f>
        <v>0</v>
      </c>
      <c r="E15" s="464">
        <f>'3-9-9开发产品'!M27</f>
        <v>0</v>
      </c>
      <c r="F15" s="464">
        <f t="shared" si="0"/>
        <v>0</v>
      </c>
      <c r="G15" s="465" t="str">
        <f t="shared" si="1"/>
        <v/>
      </c>
    </row>
    <row r="16" customHeight="1" spans="1:7">
      <c r="A16" s="461" t="s">
        <v>634</v>
      </c>
      <c r="B16" s="462" t="s">
        <v>42</v>
      </c>
      <c r="C16" s="463">
        <f>'3-9-10开发成本'!K25</f>
        <v>0</v>
      </c>
      <c r="D16" s="463">
        <f>'3-9-10开发成本'!L25</f>
        <v>0</v>
      </c>
      <c r="E16" s="464">
        <f>'3-9-10开发成本'!N27</f>
        <v>0</v>
      </c>
      <c r="F16" s="464">
        <f t="shared" si="0"/>
        <v>0</v>
      </c>
      <c r="G16" s="465" t="str">
        <f t="shared" si="1"/>
        <v/>
      </c>
    </row>
    <row r="17" customHeight="1" spans="1:7">
      <c r="A17" s="461" t="s">
        <v>635</v>
      </c>
      <c r="B17" s="462" t="s">
        <v>43</v>
      </c>
      <c r="C17" s="463">
        <f>'3-9-11消耗性生物资产'!G25</f>
        <v>0</v>
      </c>
      <c r="D17" s="463">
        <f>'3-9-11消耗性生物资产'!H25</f>
        <v>0</v>
      </c>
      <c r="E17" s="464">
        <f>'3-9-11消耗性生物资产'!M27</f>
        <v>0</v>
      </c>
      <c r="F17" s="464">
        <f t="shared" si="0"/>
        <v>0</v>
      </c>
      <c r="G17" s="465" t="str">
        <f t="shared" si="1"/>
        <v/>
      </c>
    </row>
    <row r="18" customHeight="1" spans="1:7">
      <c r="A18" s="461" t="s">
        <v>636</v>
      </c>
      <c r="B18" s="462" t="s">
        <v>44</v>
      </c>
      <c r="C18" s="463">
        <f>'3-9-12工程施工'!M25</f>
        <v>0</v>
      </c>
      <c r="D18" s="467"/>
      <c r="E18" s="464">
        <f>'3-9-12工程施工'!N25</f>
        <v>0</v>
      </c>
      <c r="F18" s="464">
        <f t="shared" si="0"/>
        <v>0</v>
      </c>
      <c r="G18" s="465" t="str">
        <f t="shared" si="1"/>
        <v/>
      </c>
    </row>
    <row r="19" customHeight="1" spans="1:7">
      <c r="A19" s="461"/>
      <c r="B19" s="462"/>
      <c r="C19" s="463"/>
      <c r="D19" s="463"/>
      <c r="E19" s="464"/>
      <c r="F19" s="464"/>
      <c r="G19" s="465"/>
    </row>
    <row r="20" customHeight="1" spans="1:7">
      <c r="A20" s="461"/>
      <c r="B20" s="462"/>
      <c r="C20" s="463"/>
      <c r="D20" s="463"/>
      <c r="E20" s="464"/>
      <c r="F20" s="464"/>
      <c r="G20" s="465"/>
    </row>
    <row r="21" customHeight="1" spans="1:7">
      <c r="A21" s="461"/>
      <c r="B21" s="462"/>
      <c r="C21" s="463"/>
      <c r="D21" s="463"/>
      <c r="E21" s="464"/>
      <c r="F21" s="464"/>
      <c r="G21" s="465"/>
    </row>
    <row r="22" customHeight="1" spans="1:7">
      <c r="A22" s="461"/>
      <c r="B22" s="462"/>
      <c r="C22" s="463"/>
      <c r="D22" s="463"/>
      <c r="E22" s="464"/>
      <c r="F22" s="464"/>
      <c r="G22" s="465"/>
    </row>
    <row r="23" customHeight="1" spans="1:7">
      <c r="A23" s="461"/>
      <c r="B23" s="462"/>
      <c r="C23" s="463"/>
      <c r="D23" s="463"/>
      <c r="E23" s="464"/>
      <c r="F23" s="464"/>
      <c r="G23" s="465"/>
    </row>
    <row r="24" customHeight="1" spans="1:7">
      <c r="A24" s="461"/>
      <c r="B24" s="462"/>
      <c r="C24" s="463"/>
      <c r="D24" s="463"/>
      <c r="E24" s="464"/>
      <c r="F24" s="464"/>
      <c r="G24" s="465"/>
    </row>
    <row r="25" customHeight="1" spans="1:7">
      <c r="A25" s="461" t="s">
        <v>285</v>
      </c>
      <c r="B25" s="468"/>
      <c r="C25" s="469">
        <f>SUM(C7:C24)</f>
        <v>0</v>
      </c>
      <c r="D25" s="469">
        <f>SUM(D7:D24)</f>
        <v>0</v>
      </c>
      <c r="E25" s="469">
        <f>SUM(E7:E24)</f>
        <v>0</v>
      </c>
      <c r="F25" s="470">
        <f>E25-C25+D25</f>
        <v>0</v>
      </c>
      <c r="G25" s="465" t="str">
        <f>IF(C25-D25=0,"",(E25-C25+D25)/(C25-D25)*100)</f>
        <v/>
      </c>
    </row>
    <row r="26" customHeight="1" spans="1:7">
      <c r="A26" s="461" t="s">
        <v>637</v>
      </c>
      <c r="B26" s="468"/>
      <c r="C26" s="471">
        <f>D25</f>
        <v>0</v>
      </c>
      <c r="D26" s="471"/>
      <c r="E26" s="334"/>
      <c r="F26" s="470"/>
      <c r="G26" s="465"/>
    </row>
    <row r="27" customHeight="1" spans="1:7">
      <c r="A27" s="461" t="s">
        <v>287</v>
      </c>
      <c r="B27" s="468"/>
      <c r="C27" s="469">
        <f>C25-C26</f>
        <v>0</v>
      </c>
      <c r="D27" s="469"/>
      <c r="E27" s="470">
        <f>E25</f>
        <v>0</v>
      </c>
      <c r="F27" s="470">
        <f>E27-C27</f>
        <v>0</v>
      </c>
      <c r="G27" s="465" t="str">
        <f>IF(C27-D27=0,"",(E27-C27+D27)/(C27-D27)*100)</f>
        <v/>
      </c>
    </row>
    <row r="28" customHeight="1" spans="1:8">
      <c r="A28" s="3" t="str">
        <f>基本信息输入表!$K$6&amp;"填表人："&amp;基本信息输入表!$M$28</f>
        <v>产权持有单位填表人：</v>
      </c>
      <c r="E28" s="453" t="str">
        <f>"评估人员："&amp;基本信息输入表!$Q$28</f>
        <v>评估人员：</v>
      </c>
      <c r="H28" s="453" t="s">
        <v>473</v>
      </c>
    </row>
    <row r="29" customHeight="1" spans="1:8">
      <c r="A29" s="3" t="str">
        <f>"填表日期："&amp;YEAR(基本信息输入表!$O$28)&amp;"年"&amp;MONTH(基本信息输入表!$O$28)&amp;"月"&amp;DAY(基本信息输入表!$O$28)&amp;"日"</f>
        <v>填表日期：1900年1月0日</v>
      </c>
      <c r="H29" s="453" t="s">
        <v>474</v>
      </c>
    </row>
  </sheetData>
  <mergeCells count="5">
    <mergeCell ref="A2:G2"/>
    <mergeCell ref="A3:G3"/>
    <mergeCell ref="A25:B25"/>
    <mergeCell ref="A26:B26"/>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P29"/>
  <sheetViews>
    <sheetView showGridLines="0" topLeftCell="A3" workbookViewId="0">
      <selection activeCell="O30" sqref="O30"/>
    </sheetView>
  </sheetViews>
  <sheetFormatPr defaultColWidth="9" defaultRowHeight="15.75" customHeight="1"/>
  <cols>
    <col min="1" max="1" width="5.5" style="3" customWidth="1"/>
    <col min="2" max="2" width="10" style="3" customWidth="1"/>
    <col min="3" max="3" width="20.8166666666667" style="3" customWidth="1"/>
    <col min="4" max="4" width="6.69166666666667" style="3" customWidth="1"/>
    <col min="5" max="5" width="10.6916666666667" style="3" customWidth="1"/>
    <col min="6" max="6" width="6.69166666666667" style="3" customWidth="1"/>
    <col min="7" max="7" width="14.5" style="3" customWidth="1"/>
    <col min="8" max="8" width="12.3166666666667" style="3" customWidth="1"/>
    <col min="9" max="9" width="10.8166666666667" style="3" customWidth="1"/>
    <col min="10" max="10" width="8" style="3" customWidth="1"/>
    <col min="11" max="11" width="7.5" style="3" customWidth="1"/>
    <col min="12" max="12" width="11.8166666666667" style="3" customWidth="1"/>
    <col min="13" max="13" width="8.19166666666667" style="3" customWidth="1"/>
    <col min="14" max="14" width="8.81666666666667" style="3" customWidth="1"/>
    <col min="15" max="15" width="15.6916666666667" style="4" customWidth="1"/>
    <col min="16" max="16" width="4.81666666666667" style="5" customWidth="1"/>
    <col min="17" max="17" width="9" style="3" customWidth="1"/>
    <col min="18" max="16384" width="9" style="3"/>
  </cols>
  <sheetData>
    <row r="1" customHeight="1" spans="1:16">
      <c r="A1" s="6" t="s">
        <v>0</v>
      </c>
      <c r="B1" s="6"/>
      <c r="O1" s="22" t="str">
        <f t="array" ref="O1:P1">"请勿删除或清空该列内容"</f>
        <v>请勿删除或清空该列内容</v>
      </c>
      <c r="P1" s="23" t="str">
        <v>请勿删除或清空该列内容</v>
      </c>
    </row>
    <row r="2" s="1" customFormat="1" ht="30" customHeight="1" spans="1:16">
      <c r="A2" s="7" t="s">
        <v>638</v>
      </c>
      <c r="B2" s="7"/>
      <c r="O2" s="4"/>
      <c r="P2" s="5" t="str">
        <f t="array" ref="P2:P7">""</f>
        <v/>
      </c>
    </row>
    <row r="3" customHeight="1" spans="1:16">
      <c r="A3" s="4" t="str">
        <f>"评估基准日："&amp;TEXT(基本信息输入表!M7,"yyyy年mm月dd日")</f>
        <v>评估基准日：2024年06月30日</v>
      </c>
      <c r="B3" s="4"/>
      <c r="P3" s="5" t="str">
        <v/>
      </c>
    </row>
    <row r="4" ht="14.25" customHeight="1" spans="1:16">
      <c r="A4" s="4"/>
      <c r="B4" s="4"/>
      <c r="C4" s="4"/>
      <c r="D4" s="4"/>
      <c r="E4" s="4"/>
      <c r="F4" s="4"/>
      <c r="G4" s="4"/>
      <c r="H4" s="4"/>
      <c r="I4" s="4"/>
      <c r="J4" s="4"/>
      <c r="K4" s="4"/>
      <c r="L4" s="4"/>
      <c r="M4" s="4"/>
      <c r="N4" s="8" t="s">
        <v>639</v>
      </c>
      <c r="P4" s="5" t="str">
        <v/>
      </c>
    </row>
    <row r="5" customHeight="1" spans="1:16">
      <c r="A5" s="3" t="str">
        <f>基本信息输入表!K6&amp;"："&amp;基本信息输入表!M6</f>
        <v>产权持有单位：贵州林东煤业发展有限责任公司</v>
      </c>
      <c r="N5" s="8" t="s">
        <v>445</v>
      </c>
      <c r="P5" s="5" t="str">
        <v/>
      </c>
    </row>
    <row r="6" s="2" customFormat="1" ht="21" customHeight="1" spans="1:16">
      <c r="A6" s="34" t="s">
        <v>472</v>
      </c>
      <c r="B6" s="34" t="s">
        <v>640</v>
      </c>
      <c r="C6" s="34" t="s">
        <v>641</v>
      </c>
      <c r="D6" s="34" t="s">
        <v>642</v>
      </c>
      <c r="E6" s="34" t="s">
        <v>643</v>
      </c>
      <c r="F6" s="49" t="s">
        <v>644</v>
      </c>
      <c r="G6" s="49" t="s">
        <v>645</v>
      </c>
      <c r="H6" s="34" t="s">
        <v>284</v>
      </c>
      <c r="I6" s="49" t="s">
        <v>646</v>
      </c>
      <c r="J6" s="34" t="s">
        <v>647</v>
      </c>
      <c r="K6" s="49" t="s">
        <v>648</v>
      </c>
      <c r="L6" s="11" t="s">
        <v>216</v>
      </c>
      <c r="M6" s="34" t="s">
        <v>218</v>
      </c>
      <c r="N6" s="34" t="s">
        <v>348</v>
      </c>
      <c r="O6" s="2" t="s">
        <v>518</v>
      </c>
      <c r="P6" s="26" t="str">
        <v/>
      </c>
    </row>
    <row r="7" ht="15" customHeight="1" spans="1:16">
      <c r="A7" s="13" t="str">
        <f>IF(C7="","",ROW()-6)</f>
        <v/>
      </c>
      <c r="B7" s="13"/>
      <c r="C7" s="53"/>
      <c r="D7" s="53"/>
      <c r="E7" s="367"/>
      <c r="F7" s="367"/>
      <c r="G7" s="450">
        <f>E7*F7</f>
        <v>0</v>
      </c>
      <c r="H7" s="450"/>
      <c r="I7" s="367"/>
      <c r="J7" s="132"/>
      <c r="K7" s="132"/>
      <c r="L7" s="132">
        <f>J7*K7</f>
        <v>0</v>
      </c>
      <c r="M7" s="54" t="str">
        <f>IF(G7-H7=0,"",(L7-G7+H7)/(G7-H7)*100)</f>
        <v/>
      </c>
      <c r="N7" s="53"/>
      <c r="O7" s="4" t="str">
        <f>"A"&amp;ROW()-6</f>
        <v>A1</v>
      </c>
      <c r="P7" s="5" t="str">
        <v/>
      </c>
    </row>
    <row r="8" ht="15" customHeight="1" spans="1:15">
      <c r="A8" s="13" t="str">
        <f t="shared" ref="A8:A24" si="0">IF(C8="","",ROW()-6)</f>
        <v/>
      </c>
      <c r="B8" s="13"/>
      <c r="C8" s="53"/>
      <c r="D8" s="53"/>
      <c r="E8" s="367"/>
      <c r="F8" s="367"/>
      <c r="G8" s="450">
        <f t="shared" ref="G8:G24" si="1">E8*F8</f>
        <v>0</v>
      </c>
      <c r="H8" s="450"/>
      <c r="I8" s="367"/>
      <c r="J8" s="132"/>
      <c r="K8" s="132"/>
      <c r="L8" s="132">
        <f t="shared" ref="L8:L24" si="2">J8*K8</f>
        <v>0</v>
      </c>
      <c r="M8" s="54" t="str">
        <f t="shared" ref="M8:M25" si="3">IF(G8-H8=0,"",(L8-G8+H8)/(G8-H8)*100)</f>
        <v/>
      </c>
      <c r="N8" s="53"/>
      <c r="O8" s="4" t="str">
        <f t="shared" ref="O8:O24" si="4">"A"&amp;ROW()-6</f>
        <v>A2</v>
      </c>
    </row>
    <row r="9" ht="15" customHeight="1" spans="1:15">
      <c r="A9" s="13" t="str">
        <f t="shared" si="0"/>
        <v/>
      </c>
      <c r="B9" s="13"/>
      <c r="C9" s="14"/>
      <c r="D9" s="14"/>
      <c r="E9" s="367"/>
      <c r="F9" s="87"/>
      <c r="G9" s="450">
        <f t="shared" si="1"/>
        <v>0</v>
      </c>
      <c r="H9" s="446"/>
      <c r="I9" s="367"/>
      <c r="J9" s="132"/>
      <c r="K9" s="132"/>
      <c r="L9" s="132">
        <f t="shared" si="2"/>
        <v>0</v>
      </c>
      <c r="M9" s="54" t="str">
        <f t="shared" si="3"/>
        <v/>
      </c>
      <c r="N9" s="53"/>
      <c r="O9" s="4" t="str">
        <f t="shared" si="4"/>
        <v>A3</v>
      </c>
    </row>
    <row r="10" ht="15" customHeight="1" spans="1:15">
      <c r="A10" s="13" t="str">
        <f t="shared" si="0"/>
        <v/>
      </c>
      <c r="B10" s="13"/>
      <c r="C10" s="14"/>
      <c r="D10" s="14"/>
      <c r="E10" s="367"/>
      <c r="F10" s="87"/>
      <c r="G10" s="450">
        <f t="shared" si="1"/>
        <v>0</v>
      </c>
      <c r="H10" s="446"/>
      <c r="I10" s="87"/>
      <c r="J10" s="132"/>
      <c r="K10" s="76"/>
      <c r="L10" s="132">
        <f t="shared" si="2"/>
        <v>0</v>
      </c>
      <c r="M10" s="54" t="str">
        <f t="shared" si="3"/>
        <v/>
      </c>
      <c r="N10" s="14"/>
      <c r="O10" s="4" t="str">
        <f t="shared" si="4"/>
        <v>A4</v>
      </c>
    </row>
    <row r="11" ht="15" customHeight="1" spans="1:15">
      <c r="A11" s="13" t="str">
        <f t="shared" si="0"/>
        <v/>
      </c>
      <c r="B11" s="13"/>
      <c r="C11" s="14"/>
      <c r="D11" s="14"/>
      <c r="E11" s="367"/>
      <c r="F11" s="87"/>
      <c r="G11" s="450">
        <f t="shared" si="1"/>
        <v>0</v>
      </c>
      <c r="H11" s="446"/>
      <c r="I11" s="87"/>
      <c r="J11" s="132"/>
      <c r="K11" s="76"/>
      <c r="L11" s="132">
        <f t="shared" si="2"/>
        <v>0</v>
      </c>
      <c r="M11" s="54" t="str">
        <f t="shared" si="3"/>
        <v/>
      </c>
      <c r="N11" s="14"/>
      <c r="O11" s="4" t="str">
        <f t="shared" si="4"/>
        <v>A5</v>
      </c>
    </row>
    <row r="12" ht="15" customHeight="1" spans="1:15">
      <c r="A12" s="13" t="str">
        <f t="shared" si="0"/>
        <v/>
      </c>
      <c r="B12" s="13"/>
      <c r="C12" s="14"/>
      <c r="D12" s="14"/>
      <c r="E12" s="367"/>
      <c r="F12" s="87"/>
      <c r="G12" s="450">
        <f t="shared" si="1"/>
        <v>0</v>
      </c>
      <c r="H12" s="446"/>
      <c r="I12" s="87"/>
      <c r="J12" s="132"/>
      <c r="K12" s="76"/>
      <c r="L12" s="132">
        <f t="shared" si="2"/>
        <v>0</v>
      </c>
      <c r="M12" s="54" t="str">
        <f t="shared" si="3"/>
        <v/>
      </c>
      <c r="N12" s="14"/>
      <c r="O12" s="4" t="str">
        <f t="shared" si="4"/>
        <v>A6</v>
      </c>
    </row>
    <row r="13" ht="15" customHeight="1" spans="1:15">
      <c r="A13" s="13" t="str">
        <f t="shared" si="0"/>
        <v/>
      </c>
      <c r="B13" s="13"/>
      <c r="C13" s="14"/>
      <c r="D13" s="14"/>
      <c r="E13" s="367"/>
      <c r="F13" s="87"/>
      <c r="G13" s="450">
        <f t="shared" si="1"/>
        <v>0</v>
      </c>
      <c r="H13" s="446"/>
      <c r="I13" s="87"/>
      <c r="J13" s="132"/>
      <c r="K13" s="76"/>
      <c r="L13" s="132">
        <f t="shared" si="2"/>
        <v>0</v>
      </c>
      <c r="M13" s="54" t="str">
        <f t="shared" si="3"/>
        <v/>
      </c>
      <c r="N13" s="14"/>
      <c r="O13" s="4" t="str">
        <f t="shared" si="4"/>
        <v>A7</v>
      </c>
    </row>
    <row r="14" ht="15" customHeight="1" spans="1:15">
      <c r="A14" s="13" t="str">
        <f t="shared" si="0"/>
        <v/>
      </c>
      <c r="B14" s="13"/>
      <c r="C14" s="14"/>
      <c r="D14" s="14"/>
      <c r="E14" s="367"/>
      <c r="F14" s="87"/>
      <c r="G14" s="450">
        <f t="shared" si="1"/>
        <v>0</v>
      </c>
      <c r="H14" s="446"/>
      <c r="I14" s="87"/>
      <c r="J14" s="132"/>
      <c r="K14" s="76"/>
      <c r="L14" s="132">
        <f t="shared" si="2"/>
        <v>0</v>
      </c>
      <c r="M14" s="54" t="str">
        <f t="shared" si="3"/>
        <v/>
      </c>
      <c r="N14" s="14"/>
      <c r="O14" s="4" t="str">
        <f t="shared" si="4"/>
        <v>A8</v>
      </c>
    </row>
    <row r="15" ht="15" customHeight="1" spans="1:15">
      <c r="A15" s="13" t="str">
        <f t="shared" si="0"/>
        <v/>
      </c>
      <c r="B15" s="13"/>
      <c r="C15" s="14"/>
      <c r="D15" s="14"/>
      <c r="E15" s="367"/>
      <c r="F15" s="87"/>
      <c r="G15" s="450">
        <f t="shared" si="1"/>
        <v>0</v>
      </c>
      <c r="H15" s="446"/>
      <c r="I15" s="87"/>
      <c r="J15" s="132"/>
      <c r="K15" s="76"/>
      <c r="L15" s="132">
        <f t="shared" si="2"/>
        <v>0</v>
      </c>
      <c r="M15" s="54" t="str">
        <f t="shared" si="3"/>
        <v/>
      </c>
      <c r="N15" s="14"/>
      <c r="O15" s="4" t="str">
        <f t="shared" si="4"/>
        <v>A9</v>
      </c>
    </row>
    <row r="16" ht="15" customHeight="1" spans="1:15">
      <c r="A16" s="13" t="str">
        <f t="shared" si="0"/>
        <v/>
      </c>
      <c r="B16" s="13"/>
      <c r="C16" s="14"/>
      <c r="D16" s="14"/>
      <c r="E16" s="367"/>
      <c r="F16" s="87"/>
      <c r="G16" s="450">
        <f t="shared" si="1"/>
        <v>0</v>
      </c>
      <c r="H16" s="446"/>
      <c r="I16" s="87"/>
      <c r="J16" s="132"/>
      <c r="K16" s="76"/>
      <c r="L16" s="132">
        <f t="shared" si="2"/>
        <v>0</v>
      </c>
      <c r="M16" s="54" t="str">
        <f t="shared" si="3"/>
        <v/>
      </c>
      <c r="N16" s="14"/>
      <c r="O16" s="4" t="str">
        <f t="shared" si="4"/>
        <v>A10</v>
      </c>
    </row>
    <row r="17" ht="15" customHeight="1" spans="1:15">
      <c r="A17" s="13" t="str">
        <f t="shared" si="0"/>
        <v/>
      </c>
      <c r="B17" s="13"/>
      <c r="C17" s="14"/>
      <c r="D17" s="14"/>
      <c r="E17" s="367"/>
      <c r="F17" s="87"/>
      <c r="G17" s="450">
        <f t="shared" si="1"/>
        <v>0</v>
      </c>
      <c r="H17" s="446"/>
      <c r="I17" s="87"/>
      <c r="J17" s="132"/>
      <c r="K17" s="76"/>
      <c r="L17" s="132">
        <f t="shared" si="2"/>
        <v>0</v>
      </c>
      <c r="M17" s="54" t="str">
        <f t="shared" si="3"/>
        <v/>
      </c>
      <c r="N17" s="14"/>
      <c r="O17" s="4" t="str">
        <f t="shared" si="4"/>
        <v>A11</v>
      </c>
    </row>
    <row r="18" ht="15" customHeight="1" spans="1:15">
      <c r="A18" s="13" t="str">
        <f t="shared" si="0"/>
        <v/>
      </c>
      <c r="B18" s="13"/>
      <c r="C18" s="14"/>
      <c r="D18" s="14"/>
      <c r="E18" s="367"/>
      <c r="F18" s="87"/>
      <c r="G18" s="450">
        <f t="shared" si="1"/>
        <v>0</v>
      </c>
      <c r="H18" s="446"/>
      <c r="I18" s="87"/>
      <c r="J18" s="132"/>
      <c r="K18" s="76"/>
      <c r="L18" s="132">
        <f t="shared" si="2"/>
        <v>0</v>
      </c>
      <c r="M18" s="54" t="str">
        <f t="shared" si="3"/>
        <v/>
      </c>
      <c r="N18" s="14"/>
      <c r="O18" s="4" t="str">
        <f t="shared" si="4"/>
        <v>A12</v>
      </c>
    </row>
    <row r="19" ht="15" customHeight="1" spans="1:15">
      <c r="A19" s="13" t="str">
        <f t="shared" si="0"/>
        <v/>
      </c>
      <c r="B19" s="13"/>
      <c r="C19" s="14"/>
      <c r="D19" s="14"/>
      <c r="E19" s="367"/>
      <c r="F19" s="87"/>
      <c r="G19" s="450">
        <f t="shared" si="1"/>
        <v>0</v>
      </c>
      <c r="H19" s="446"/>
      <c r="I19" s="87"/>
      <c r="J19" s="132"/>
      <c r="K19" s="76"/>
      <c r="L19" s="132">
        <f t="shared" si="2"/>
        <v>0</v>
      </c>
      <c r="M19" s="54" t="str">
        <f t="shared" si="3"/>
        <v/>
      </c>
      <c r="N19" s="14"/>
      <c r="O19" s="4" t="str">
        <f t="shared" si="4"/>
        <v>A13</v>
      </c>
    </row>
    <row r="20" ht="15" customHeight="1" spans="1:15">
      <c r="A20" s="13" t="str">
        <f t="shared" si="0"/>
        <v/>
      </c>
      <c r="B20" s="13"/>
      <c r="C20" s="14"/>
      <c r="D20" s="14"/>
      <c r="E20" s="367"/>
      <c r="F20" s="87"/>
      <c r="G20" s="450">
        <f t="shared" si="1"/>
        <v>0</v>
      </c>
      <c r="H20" s="446"/>
      <c r="I20" s="87"/>
      <c r="J20" s="132"/>
      <c r="K20" s="76"/>
      <c r="L20" s="132">
        <f t="shared" si="2"/>
        <v>0</v>
      </c>
      <c r="M20" s="54" t="str">
        <f t="shared" si="3"/>
        <v/>
      </c>
      <c r="N20" s="14"/>
      <c r="O20" s="4" t="str">
        <f t="shared" si="4"/>
        <v>A14</v>
      </c>
    </row>
    <row r="21" ht="15" customHeight="1" spans="1:15">
      <c r="A21" s="13" t="str">
        <f t="shared" si="0"/>
        <v/>
      </c>
      <c r="B21" s="13"/>
      <c r="C21" s="14"/>
      <c r="D21" s="14"/>
      <c r="E21" s="367"/>
      <c r="F21" s="87"/>
      <c r="G21" s="450">
        <f t="shared" si="1"/>
        <v>0</v>
      </c>
      <c r="H21" s="446"/>
      <c r="I21" s="87"/>
      <c r="J21" s="132"/>
      <c r="K21" s="76"/>
      <c r="L21" s="132">
        <f t="shared" si="2"/>
        <v>0</v>
      </c>
      <c r="M21" s="54" t="str">
        <f t="shared" si="3"/>
        <v/>
      </c>
      <c r="N21" s="14"/>
      <c r="O21" s="4" t="str">
        <f t="shared" si="4"/>
        <v>A15</v>
      </c>
    </row>
    <row r="22" ht="15" customHeight="1" spans="1:15">
      <c r="A22" s="13" t="str">
        <f t="shared" si="0"/>
        <v/>
      </c>
      <c r="B22" s="13"/>
      <c r="C22" s="14"/>
      <c r="D22" s="14"/>
      <c r="E22" s="367"/>
      <c r="F22" s="87"/>
      <c r="G22" s="450">
        <f t="shared" si="1"/>
        <v>0</v>
      </c>
      <c r="H22" s="446"/>
      <c r="I22" s="87"/>
      <c r="J22" s="132"/>
      <c r="K22" s="76"/>
      <c r="L22" s="132">
        <f t="shared" si="2"/>
        <v>0</v>
      </c>
      <c r="M22" s="54" t="str">
        <f t="shared" si="3"/>
        <v/>
      </c>
      <c r="N22" s="14"/>
      <c r="O22" s="4" t="str">
        <f t="shared" si="4"/>
        <v>A16</v>
      </c>
    </row>
    <row r="23" ht="15" customHeight="1" spans="1:15">
      <c r="A23" s="13" t="str">
        <f t="shared" si="0"/>
        <v/>
      </c>
      <c r="B23" s="13"/>
      <c r="C23" s="14"/>
      <c r="D23" s="14"/>
      <c r="E23" s="367"/>
      <c r="F23" s="87"/>
      <c r="G23" s="450">
        <f t="shared" si="1"/>
        <v>0</v>
      </c>
      <c r="H23" s="446"/>
      <c r="I23" s="87"/>
      <c r="J23" s="132"/>
      <c r="K23" s="76"/>
      <c r="L23" s="132">
        <f t="shared" si="2"/>
        <v>0</v>
      </c>
      <c r="M23" s="54" t="str">
        <f t="shared" si="3"/>
        <v/>
      </c>
      <c r="N23" s="14"/>
      <c r="O23" s="4" t="str">
        <f t="shared" si="4"/>
        <v>A17</v>
      </c>
    </row>
    <row r="24" ht="15" customHeight="1" spans="1:16">
      <c r="A24" s="13" t="str">
        <f t="shared" si="0"/>
        <v/>
      </c>
      <c r="B24" s="13"/>
      <c r="C24" s="14"/>
      <c r="D24" s="14"/>
      <c r="E24" s="367"/>
      <c r="F24" s="87"/>
      <c r="G24" s="450">
        <f t="shared" si="1"/>
        <v>0</v>
      </c>
      <c r="H24" s="446"/>
      <c r="I24" s="87"/>
      <c r="J24" s="132"/>
      <c r="K24" s="76"/>
      <c r="L24" s="132">
        <f t="shared" si="2"/>
        <v>0</v>
      </c>
      <c r="M24" s="54" t="str">
        <f t="shared" si="3"/>
        <v/>
      </c>
      <c r="N24" s="14"/>
      <c r="O24" s="4" t="str">
        <f t="shared" si="4"/>
        <v>A18</v>
      </c>
      <c r="P24" s="5" t="str">
        <f t="array" ref="P24:P29">""</f>
        <v/>
      </c>
    </row>
    <row r="25" ht="15" customHeight="1" spans="1:16">
      <c r="A25" s="13" t="s">
        <v>649</v>
      </c>
      <c r="B25" s="85"/>
      <c r="C25" s="156"/>
      <c r="D25" s="157"/>
      <c r="E25" s="367"/>
      <c r="F25" s="87"/>
      <c r="G25" s="446">
        <f>SUM(G7:G24)</f>
        <v>0</v>
      </c>
      <c r="H25" s="446">
        <f>SUM(H7:H24)</f>
        <v>0</v>
      </c>
      <c r="I25" s="87"/>
      <c r="J25" s="450"/>
      <c r="K25" s="446"/>
      <c r="L25" s="446">
        <f>SUM(L7:L24)</f>
        <v>0</v>
      </c>
      <c r="M25" s="54" t="str">
        <f t="shared" si="3"/>
        <v/>
      </c>
      <c r="N25" s="14"/>
      <c r="P25" s="5" t="str">
        <v/>
      </c>
    </row>
    <row r="26" ht="15" customHeight="1" spans="1:16">
      <c r="A26" s="13" t="s">
        <v>650</v>
      </c>
      <c r="B26" s="85"/>
      <c r="C26" s="156"/>
      <c r="D26" s="157"/>
      <c r="E26" s="367"/>
      <c r="F26" s="87"/>
      <c r="G26" s="446">
        <f>H25</f>
        <v>0</v>
      </c>
      <c r="H26" s="446"/>
      <c r="I26" s="87"/>
      <c r="J26" s="132"/>
      <c r="K26" s="76"/>
      <c r="L26" s="76"/>
      <c r="M26" s="54"/>
      <c r="N26" s="14"/>
      <c r="P26" s="5" t="str">
        <v/>
      </c>
    </row>
    <row r="27" ht="15" customHeight="1" spans="1:16">
      <c r="A27" s="19" t="s">
        <v>651</v>
      </c>
      <c r="B27" s="426"/>
      <c r="C27" s="160"/>
      <c r="D27" s="161"/>
      <c r="E27" s="31"/>
      <c r="F27" s="31"/>
      <c r="G27" s="133">
        <f>G25-G26</f>
        <v>0</v>
      </c>
      <c r="H27" s="133"/>
      <c r="I27" s="31"/>
      <c r="J27" s="133"/>
      <c r="K27" s="133"/>
      <c r="L27" s="133">
        <f>L25</f>
        <v>0</v>
      </c>
      <c r="M27" s="54" t="str">
        <f>IF(G27=0,"",(L27-G27)/G27*100)</f>
        <v/>
      </c>
      <c r="N27" s="21"/>
      <c r="P27" s="5" t="str">
        <v/>
      </c>
    </row>
    <row r="28" customHeight="1" spans="1:16">
      <c r="A28" s="3" t="str">
        <f>基本信息输入表!$K$6&amp;"填表人："&amp;基本信息输入表!$M$29</f>
        <v>产权持有单位填表人：</v>
      </c>
      <c r="L28" s="3" t="str">
        <f>"评估人员："&amp;基本信息输入表!$Q$29</f>
        <v>评估人员：</v>
      </c>
      <c r="O28" s="4" t="s">
        <v>474</v>
      </c>
      <c r="P28" s="5" t="str">
        <v/>
      </c>
    </row>
    <row r="29" customHeight="1" spans="1:16">
      <c r="A29" s="3" t="str">
        <f>"填表日期："&amp;YEAR(基本信息输入表!$O$29)&amp;"年"&amp;MONTH(基本信息输入表!$O$29)&amp;"月"&amp;DAY(基本信息输入表!$O$29)&amp;"日"</f>
        <v>填表日期：1900年1月0日</v>
      </c>
      <c r="P29" s="5" t="str">
        <v/>
      </c>
    </row>
  </sheetData>
  <mergeCells count="5">
    <mergeCell ref="A2:N2"/>
    <mergeCell ref="A3:N3"/>
    <mergeCell ref="A25:D25"/>
    <mergeCell ref="A26:D26"/>
    <mergeCell ref="A27:D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U29"/>
  <sheetViews>
    <sheetView showGridLines="0" topLeftCell="A10" workbookViewId="0">
      <selection activeCell="O30" sqref="O30"/>
    </sheetView>
  </sheetViews>
  <sheetFormatPr defaultColWidth="9" defaultRowHeight="15.75" customHeight="1"/>
  <cols>
    <col min="1" max="1" width="4.69166666666667" style="4" customWidth="1"/>
    <col min="2" max="2" width="10" style="4" customWidth="1"/>
    <col min="3" max="3" width="12" style="3" customWidth="1"/>
    <col min="4" max="5" width="5.69166666666667" style="3" customWidth="1"/>
    <col min="6" max="6" width="4.69166666666667" style="365" customWidth="1"/>
    <col min="7" max="7" width="5.5" style="365" customWidth="1"/>
    <col min="8" max="8" width="11.6916666666667" style="365" customWidth="1"/>
    <col min="9" max="9" width="9.81666666666667" style="365" customWidth="1"/>
    <col min="10" max="10" width="6.81666666666667" style="365" customWidth="1"/>
    <col min="11" max="11" width="7.31666666666667" style="365" customWidth="1"/>
    <col min="12" max="12" width="9.19166666666667" style="365" customWidth="1"/>
    <col min="13" max="13" width="6.81666666666667" style="365" customWidth="1"/>
    <col min="14" max="14" width="5.19166666666667" style="365" customWidth="1"/>
    <col min="15" max="15" width="8" style="3" customWidth="1"/>
    <col min="16" max="16" width="5.69166666666667" style="3" customWidth="1"/>
    <col min="17" max="17" width="10.3166666666667" style="3" customWidth="1"/>
    <col min="18" max="18" width="7.69166666666667" style="3" customWidth="1"/>
    <col min="19" max="19" width="9.5" style="3" customWidth="1"/>
    <col min="20" max="20" width="15.6916666666667" style="3" customWidth="1"/>
    <col min="21" max="21" width="6.31666666666667" style="5" customWidth="1"/>
    <col min="22" max="22" width="9" style="3" customWidth="1"/>
    <col min="23" max="16384" width="9" style="3"/>
  </cols>
  <sheetData>
    <row r="1" customHeight="1" spans="1:21">
      <c r="A1" s="6" t="s">
        <v>0</v>
      </c>
      <c r="B1" s="6"/>
      <c r="T1" s="22" t="str">
        <f t="array" ref="T1:U1">"请勿删除或清空该列内容"</f>
        <v>请勿删除或清空该列内容</v>
      </c>
      <c r="U1" s="23" t="str">
        <v>请勿删除或清空该列内容</v>
      </c>
    </row>
    <row r="2" s="1" customFormat="1" ht="30" customHeight="1" spans="1:21">
      <c r="A2" s="7" t="s">
        <v>652</v>
      </c>
      <c r="B2" s="7"/>
      <c r="U2" s="25" t="str">
        <f>""</f>
        <v/>
      </c>
    </row>
    <row r="3" customHeight="1" spans="1:1">
      <c r="A3" s="4" t="str">
        <f>"评估基准日："&amp;TEXT(基本信息输入表!M7,"yyyy年mm月dd日")</f>
        <v>评估基准日：2024年06月30日</v>
      </c>
    </row>
    <row r="4" ht="14.25" customHeight="1" spans="3:19">
      <c r="C4" s="4"/>
      <c r="D4" s="4"/>
      <c r="E4" s="4"/>
      <c r="F4" s="4"/>
      <c r="G4" s="4"/>
      <c r="H4" s="4"/>
      <c r="I4" s="4"/>
      <c r="J4" s="4"/>
      <c r="K4" s="4"/>
      <c r="L4" s="4"/>
      <c r="M4" s="4"/>
      <c r="N4" s="4"/>
      <c r="O4" s="4"/>
      <c r="P4" s="4"/>
      <c r="Q4" s="4"/>
      <c r="R4" s="4"/>
      <c r="S4" s="8" t="s">
        <v>653</v>
      </c>
    </row>
    <row r="5" customHeight="1" spans="1:19">
      <c r="A5" s="3" t="str">
        <f>基本信息输入表!K6&amp;"："&amp;基本信息输入表!M6</f>
        <v>产权持有单位：贵州林东煤业发展有限责任公司</v>
      </c>
      <c r="B5" s="3"/>
      <c r="J5" s="3"/>
      <c r="K5" s="3"/>
      <c r="L5" s="3"/>
      <c r="M5" s="3"/>
      <c r="N5" s="3"/>
      <c r="S5" s="8" t="s">
        <v>445</v>
      </c>
    </row>
    <row r="6" s="2" customFormat="1" ht="28.25" customHeight="1" spans="1:21">
      <c r="A6" s="121" t="s">
        <v>472</v>
      </c>
      <c r="B6" s="121" t="s">
        <v>640</v>
      </c>
      <c r="C6" s="121" t="s">
        <v>641</v>
      </c>
      <c r="D6" s="188" t="s">
        <v>642</v>
      </c>
      <c r="E6" s="188" t="s">
        <v>654</v>
      </c>
      <c r="F6" s="444" t="s">
        <v>655</v>
      </c>
      <c r="G6" s="445" t="s">
        <v>644</v>
      </c>
      <c r="H6" s="445" t="s">
        <v>215</v>
      </c>
      <c r="I6" s="121" t="s">
        <v>284</v>
      </c>
      <c r="J6" s="448" t="s">
        <v>656</v>
      </c>
      <c r="K6" s="448" t="s">
        <v>657</v>
      </c>
      <c r="L6" s="121" t="s">
        <v>658</v>
      </c>
      <c r="M6" s="448" t="s">
        <v>659</v>
      </c>
      <c r="N6" s="448" t="s">
        <v>660</v>
      </c>
      <c r="O6" s="444" t="s">
        <v>647</v>
      </c>
      <c r="P6" s="445" t="s">
        <v>648</v>
      </c>
      <c r="Q6" s="188" t="s">
        <v>216</v>
      </c>
      <c r="R6" s="121" t="s">
        <v>218</v>
      </c>
      <c r="S6" s="121" t="s">
        <v>348</v>
      </c>
      <c r="T6" s="2" t="s">
        <v>518</v>
      </c>
      <c r="U6" s="26"/>
    </row>
    <row r="7" s="4" customFormat="1" ht="15" customHeight="1" spans="1:21">
      <c r="A7" s="13" t="str">
        <f>IF(C7="","",ROW()-6)</f>
        <v/>
      </c>
      <c r="B7" s="13"/>
      <c r="C7" s="14"/>
      <c r="D7" s="14"/>
      <c r="E7" s="14"/>
      <c r="F7" s="367"/>
      <c r="G7" s="87"/>
      <c r="H7" s="87">
        <f>F7*G7</f>
        <v>0</v>
      </c>
      <c r="I7" s="87"/>
      <c r="J7" s="87"/>
      <c r="K7" s="87"/>
      <c r="L7" s="87"/>
      <c r="M7" s="87"/>
      <c r="N7" s="87"/>
      <c r="O7" s="54"/>
      <c r="P7" s="16"/>
      <c r="Q7" s="16">
        <f>O7*P7</f>
        <v>0</v>
      </c>
      <c r="R7" s="16" t="str">
        <f t="shared" ref="R7:R25" si="0">IF(H7-I7=0,"",(Q7-H7+I7)/(H7-I7)*100)</f>
        <v/>
      </c>
      <c r="S7" s="14"/>
      <c r="T7" s="4" t="str">
        <f>"A"&amp;ROW()-6</f>
        <v>A1</v>
      </c>
      <c r="U7" s="364"/>
    </row>
    <row r="8" s="4" customFormat="1" ht="15" customHeight="1" spans="1:21">
      <c r="A8" s="13" t="str">
        <f t="shared" ref="A8:A24" si="1">IF(C8="","",ROW()-6)</f>
        <v/>
      </c>
      <c r="B8" s="13"/>
      <c r="C8" s="14"/>
      <c r="D8" s="14"/>
      <c r="E8" s="14"/>
      <c r="F8" s="367"/>
      <c r="G8" s="87"/>
      <c r="H8" s="87">
        <f t="shared" ref="H8:H24" si="2">F8*G8</f>
        <v>0</v>
      </c>
      <c r="I8" s="87"/>
      <c r="J8" s="87"/>
      <c r="K8" s="87"/>
      <c r="L8" s="87"/>
      <c r="M8" s="87"/>
      <c r="N8" s="87"/>
      <c r="O8" s="54"/>
      <c r="P8" s="16"/>
      <c r="Q8" s="16">
        <f t="shared" ref="Q8:Q24" si="3">O8*P8</f>
        <v>0</v>
      </c>
      <c r="R8" s="16" t="str">
        <f t="shared" si="0"/>
        <v/>
      </c>
      <c r="S8" s="14"/>
      <c r="T8" s="4" t="str">
        <f t="shared" ref="T8:T24" si="4">"A"&amp;ROW()-6</f>
        <v>A2</v>
      </c>
      <c r="U8" s="364"/>
    </row>
    <row r="9" s="4" customFormat="1" ht="15" customHeight="1" spans="1:21">
      <c r="A9" s="13" t="str">
        <f t="shared" si="1"/>
        <v/>
      </c>
      <c r="B9" s="13"/>
      <c r="C9" s="14"/>
      <c r="D9" s="14"/>
      <c r="E9" s="14"/>
      <c r="F9" s="367"/>
      <c r="G9" s="87"/>
      <c r="H9" s="87">
        <f t="shared" si="2"/>
        <v>0</v>
      </c>
      <c r="I9" s="87"/>
      <c r="J9" s="87"/>
      <c r="K9" s="87"/>
      <c r="L9" s="87"/>
      <c r="M9" s="87"/>
      <c r="N9" s="87"/>
      <c r="O9" s="54"/>
      <c r="P9" s="16"/>
      <c r="Q9" s="16">
        <f t="shared" si="3"/>
        <v>0</v>
      </c>
      <c r="R9" s="16" t="str">
        <f t="shared" si="0"/>
        <v/>
      </c>
      <c r="S9" s="14"/>
      <c r="T9" s="4" t="str">
        <f t="shared" si="4"/>
        <v>A3</v>
      </c>
      <c r="U9" s="364"/>
    </row>
    <row r="10" s="4" customFormat="1" ht="15" customHeight="1" spans="1:21">
      <c r="A10" s="13" t="str">
        <f t="shared" si="1"/>
        <v/>
      </c>
      <c r="B10" s="13"/>
      <c r="C10" s="14"/>
      <c r="D10" s="14"/>
      <c r="E10" s="14"/>
      <c r="F10" s="367"/>
      <c r="G10" s="87"/>
      <c r="H10" s="87">
        <f t="shared" si="2"/>
        <v>0</v>
      </c>
      <c r="I10" s="87"/>
      <c r="J10" s="87"/>
      <c r="K10" s="87"/>
      <c r="L10" s="87"/>
      <c r="M10" s="87"/>
      <c r="N10" s="87"/>
      <c r="O10" s="54"/>
      <c r="P10" s="16"/>
      <c r="Q10" s="16">
        <f t="shared" si="3"/>
        <v>0</v>
      </c>
      <c r="R10" s="16" t="str">
        <f t="shared" si="0"/>
        <v/>
      </c>
      <c r="S10" s="14"/>
      <c r="T10" s="4" t="str">
        <f t="shared" si="4"/>
        <v>A4</v>
      </c>
      <c r="U10" s="364"/>
    </row>
    <row r="11" s="4" customFormat="1" ht="15" customHeight="1" spans="1:21">
      <c r="A11" s="13" t="str">
        <f t="shared" si="1"/>
        <v/>
      </c>
      <c r="B11" s="13"/>
      <c r="C11" s="14"/>
      <c r="D11" s="14"/>
      <c r="E11" s="14"/>
      <c r="F11" s="367"/>
      <c r="G11" s="87"/>
      <c r="H11" s="87">
        <f t="shared" si="2"/>
        <v>0</v>
      </c>
      <c r="I11" s="87"/>
      <c r="J11" s="87"/>
      <c r="K11" s="87"/>
      <c r="L11" s="87"/>
      <c r="M11" s="87"/>
      <c r="N11" s="87"/>
      <c r="O11" s="54"/>
      <c r="P11" s="16"/>
      <c r="Q11" s="16">
        <f t="shared" si="3"/>
        <v>0</v>
      </c>
      <c r="R11" s="16" t="str">
        <f t="shared" si="0"/>
        <v/>
      </c>
      <c r="S11" s="14"/>
      <c r="T11" s="4" t="str">
        <f t="shared" si="4"/>
        <v>A5</v>
      </c>
      <c r="U11" s="364"/>
    </row>
    <row r="12" s="4" customFormat="1" ht="15" customHeight="1" spans="1:21">
      <c r="A12" s="13" t="str">
        <f t="shared" si="1"/>
        <v/>
      </c>
      <c r="B12" s="13"/>
      <c r="C12" s="14"/>
      <c r="D12" s="14"/>
      <c r="E12" s="14"/>
      <c r="F12" s="367"/>
      <c r="G12" s="87"/>
      <c r="H12" s="87">
        <f t="shared" si="2"/>
        <v>0</v>
      </c>
      <c r="I12" s="87"/>
      <c r="J12" s="87"/>
      <c r="K12" s="87"/>
      <c r="L12" s="87"/>
      <c r="M12" s="87"/>
      <c r="N12" s="87"/>
      <c r="O12" s="54"/>
      <c r="P12" s="16"/>
      <c r="Q12" s="16">
        <f t="shared" si="3"/>
        <v>0</v>
      </c>
      <c r="R12" s="16" t="str">
        <f t="shared" si="0"/>
        <v/>
      </c>
      <c r="S12" s="14"/>
      <c r="T12" s="4" t="str">
        <f t="shared" si="4"/>
        <v>A6</v>
      </c>
      <c r="U12" s="364"/>
    </row>
    <row r="13" s="4" customFormat="1" ht="15" customHeight="1" spans="1:21">
      <c r="A13" s="13" t="str">
        <f t="shared" si="1"/>
        <v/>
      </c>
      <c r="B13" s="13"/>
      <c r="C13" s="14"/>
      <c r="D13" s="14"/>
      <c r="E13" s="14"/>
      <c r="F13" s="367"/>
      <c r="G13" s="87"/>
      <c r="H13" s="87">
        <f t="shared" si="2"/>
        <v>0</v>
      </c>
      <c r="I13" s="87"/>
      <c r="J13" s="87"/>
      <c r="K13" s="87"/>
      <c r="L13" s="87"/>
      <c r="M13" s="87"/>
      <c r="N13" s="87"/>
      <c r="O13" s="54"/>
      <c r="P13" s="16"/>
      <c r="Q13" s="16">
        <f t="shared" si="3"/>
        <v>0</v>
      </c>
      <c r="R13" s="16" t="str">
        <f t="shared" si="0"/>
        <v/>
      </c>
      <c r="S13" s="14"/>
      <c r="T13" s="4" t="str">
        <f t="shared" si="4"/>
        <v>A7</v>
      </c>
      <c r="U13" s="364"/>
    </row>
    <row r="14" s="4" customFormat="1" ht="15" customHeight="1" spans="1:21">
      <c r="A14" s="13" t="str">
        <f t="shared" si="1"/>
        <v/>
      </c>
      <c r="B14" s="13"/>
      <c r="C14" s="14"/>
      <c r="D14" s="14"/>
      <c r="E14" s="14"/>
      <c r="F14" s="367"/>
      <c r="G14" s="87"/>
      <c r="H14" s="87">
        <f t="shared" si="2"/>
        <v>0</v>
      </c>
      <c r="I14" s="87"/>
      <c r="J14" s="87"/>
      <c r="K14" s="87"/>
      <c r="L14" s="87"/>
      <c r="M14" s="87"/>
      <c r="N14" s="87"/>
      <c r="O14" s="54"/>
      <c r="P14" s="16"/>
      <c r="Q14" s="16">
        <f t="shared" si="3"/>
        <v>0</v>
      </c>
      <c r="R14" s="16" t="str">
        <f t="shared" si="0"/>
        <v/>
      </c>
      <c r="S14" s="14"/>
      <c r="T14" s="4" t="str">
        <f t="shared" si="4"/>
        <v>A8</v>
      </c>
      <c r="U14" s="364"/>
    </row>
    <row r="15" s="4" customFormat="1" ht="15" customHeight="1" spans="1:21">
      <c r="A15" s="13" t="str">
        <f t="shared" si="1"/>
        <v/>
      </c>
      <c r="B15" s="13"/>
      <c r="C15" s="14"/>
      <c r="D15" s="14"/>
      <c r="E15" s="14"/>
      <c r="F15" s="367"/>
      <c r="G15" s="87"/>
      <c r="H15" s="87">
        <f t="shared" si="2"/>
        <v>0</v>
      </c>
      <c r="I15" s="87"/>
      <c r="J15" s="87"/>
      <c r="K15" s="87"/>
      <c r="L15" s="87"/>
      <c r="M15" s="87"/>
      <c r="N15" s="87"/>
      <c r="O15" s="54"/>
      <c r="P15" s="16"/>
      <c r="Q15" s="16">
        <f t="shared" si="3"/>
        <v>0</v>
      </c>
      <c r="R15" s="16" t="str">
        <f t="shared" si="0"/>
        <v/>
      </c>
      <c r="S15" s="14"/>
      <c r="T15" s="4" t="str">
        <f t="shared" si="4"/>
        <v>A9</v>
      </c>
      <c r="U15" s="364"/>
    </row>
    <row r="16" s="4" customFormat="1" ht="15" customHeight="1" spans="1:21">
      <c r="A16" s="13" t="str">
        <f t="shared" si="1"/>
        <v/>
      </c>
      <c r="B16" s="13"/>
      <c r="C16" s="14"/>
      <c r="D16" s="14"/>
      <c r="E16" s="14"/>
      <c r="F16" s="367"/>
      <c r="G16" s="87"/>
      <c r="H16" s="87">
        <f t="shared" si="2"/>
        <v>0</v>
      </c>
      <c r="I16" s="87"/>
      <c r="J16" s="87"/>
      <c r="K16" s="87"/>
      <c r="L16" s="87"/>
      <c r="M16" s="87"/>
      <c r="N16" s="87"/>
      <c r="O16" s="54"/>
      <c r="P16" s="16"/>
      <c r="Q16" s="16">
        <f t="shared" si="3"/>
        <v>0</v>
      </c>
      <c r="R16" s="16" t="str">
        <f t="shared" si="0"/>
        <v/>
      </c>
      <c r="S16" s="14"/>
      <c r="T16" s="4" t="str">
        <f t="shared" si="4"/>
        <v>A10</v>
      </c>
      <c r="U16" s="364"/>
    </row>
    <row r="17" s="4" customFormat="1" ht="15" customHeight="1" spans="1:21">
      <c r="A17" s="13" t="str">
        <f t="shared" si="1"/>
        <v/>
      </c>
      <c r="B17" s="13"/>
      <c r="C17" s="14"/>
      <c r="D17" s="14"/>
      <c r="E17" s="14"/>
      <c r="F17" s="367"/>
      <c r="G17" s="87"/>
      <c r="H17" s="87">
        <f t="shared" si="2"/>
        <v>0</v>
      </c>
      <c r="I17" s="87"/>
      <c r="J17" s="87"/>
      <c r="K17" s="87"/>
      <c r="L17" s="87"/>
      <c r="M17" s="87"/>
      <c r="N17" s="87"/>
      <c r="O17" s="54"/>
      <c r="P17" s="16"/>
      <c r="Q17" s="16">
        <f t="shared" si="3"/>
        <v>0</v>
      </c>
      <c r="R17" s="16" t="str">
        <f t="shared" si="0"/>
        <v/>
      </c>
      <c r="S17" s="14"/>
      <c r="T17" s="4" t="str">
        <f t="shared" si="4"/>
        <v>A11</v>
      </c>
      <c r="U17" s="364"/>
    </row>
    <row r="18" s="4" customFormat="1" ht="15" customHeight="1" spans="1:21">
      <c r="A18" s="13" t="str">
        <f t="shared" si="1"/>
        <v/>
      </c>
      <c r="B18" s="13"/>
      <c r="C18" s="14"/>
      <c r="D18" s="14"/>
      <c r="E18" s="14"/>
      <c r="F18" s="367"/>
      <c r="G18" s="87"/>
      <c r="H18" s="87">
        <f t="shared" si="2"/>
        <v>0</v>
      </c>
      <c r="I18" s="87"/>
      <c r="J18" s="87"/>
      <c r="K18" s="87"/>
      <c r="L18" s="87"/>
      <c r="M18" s="87"/>
      <c r="N18" s="87"/>
      <c r="O18" s="54"/>
      <c r="P18" s="16"/>
      <c r="Q18" s="16">
        <f t="shared" si="3"/>
        <v>0</v>
      </c>
      <c r="R18" s="16" t="str">
        <f t="shared" si="0"/>
        <v/>
      </c>
      <c r="S18" s="14"/>
      <c r="T18" s="4" t="str">
        <f t="shared" si="4"/>
        <v>A12</v>
      </c>
      <c r="U18" s="364"/>
    </row>
    <row r="19" s="4" customFormat="1" ht="15" customHeight="1" spans="1:21">
      <c r="A19" s="13" t="str">
        <f t="shared" si="1"/>
        <v/>
      </c>
      <c r="B19" s="13"/>
      <c r="C19" s="14"/>
      <c r="D19" s="14"/>
      <c r="E19" s="14"/>
      <c r="F19" s="367"/>
      <c r="G19" s="87"/>
      <c r="H19" s="87">
        <f t="shared" si="2"/>
        <v>0</v>
      </c>
      <c r="I19" s="87"/>
      <c r="J19" s="87"/>
      <c r="K19" s="87"/>
      <c r="L19" s="87"/>
      <c r="M19" s="87"/>
      <c r="N19" s="87"/>
      <c r="O19" s="54"/>
      <c r="P19" s="16"/>
      <c r="Q19" s="16">
        <f t="shared" si="3"/>
        <v>0</v>
      </c>
      <c r="R19" s="16" t="str">
        <f t="shared" si="0"/>
        <v/>
      </c>
      <c r="S19" s="14"/>
      <c r="T19" s="4" t="str">
        <f t="shared" si="4"/>
        <v>A13</v>
      </c>
      <c r="U19" s="364"/>
    </row>
    <row r="20" s="4" customFormat="1" ht="15" customHeight="1" spans="1:21">
      <c r="A20" s="13" t="str">
        <f t="shared" si="1"/>
        <v/>
      </c>
      <c r="B20" s="13"/>
      <c r="C20" s="14"/>
      <c r="D20" s="14"/>
      <c r="E20" s="14"/>
      <c r="F20" s="367"/>
      <c r="G20" s="87"/>
      <c r="H20" s="87">
        <f t="shared" si="2"/>
        <v>0</v>
      </c>
      <c r="I20" s="87"/>
      <c r="J20" s="87"/>
      <c r="K20" s="87"/>
      <c r="L20" s="87"/>
      <c r="M20" s="87"/>
      <c r="N20" s="87"/>
      <c r="O20" s="54"/>
      <c r="P20" s="16"/>
      <c r="Q20" s="16">
        <f t="shared" si="3"/>
        <v>0</v>
      </c>
      <c r="R20" s="16" t="str">
        <f t="shared" si="0"/>
        <v/>
      </c>
      <c r="S20" s="14"/>
      <c r="T20" s="4" t="str">
        <f t="shared" si="4"/>
        <v>A14</v>
      </c>
      <c r="U20" s="364"/>
    </row>
    <row r="21" s="4" customFormat="1" ht="15" customHeight="1" spans="1:21">
      <c r="A21" s="13" t="str">
        <f t="shared" si="1"/>
        <v/>
      </c>
      <c r="B21" s="13"/>
      <c r="C21" s="14"/>
      <c r="D21" s="14"/>
      <c r="E21" s="14"/>
      <c r="F21" s="367"/>
      <c r="G21" s="87"/>
      <c r="H21" s="87">
        <f t="shared" si="2"/>
        <v>0</v>
      </c>
      <c r="I21" s="87"/>
      <c r="J21" s="87"/>
      <c r="K21" s="87"/>
      <c r="L21" s="87"/>
      <c r="M21" s="87"/>
      <c r="N21" s="87"/>
      <c r="O21" s="54"/>
      <c r="P21" s="16"/>
      <c r="Q21" s="16">
        <f t="shared" si="3"/>
        <v>0</v>
      </c>
      <c r="R21" s="16" t="str">
        <f t="shared" si="0"/>
        <v/>
      </c>
      <c r="S21" s="14"/>
      <c r="T21" s="4" t="str">
        <f t="shared" si="4"/>
        <v>A15</v>
      </c>
      <c r="U21" s="364"/>
    </row>
    <row r="22" s="4" customFormat="1" ht="15" customHeight="1" spans="1:21">
      <c r="A22" s="13" t="str">
        <f t="shared" si="1"/>
        <v/>
      </c>
      <c r="B22" s="13"/>
      <c r="C22" s="14"/>
      <c r="D22" s="14"/>
      <c r="E22" s="14"/>
      <c r="F22" s="367"/>
      <c r="G22" s="87"/>
      <c r="H22" s="87">
        <f t="shared" si="2"/>
        <v>0</v>
      </c>
      <c r="I22" s="87"/>
      <c r="J22" s="87"/>
      <c r="K22" s="87"/>
      <c r="L22" s="87"/>
      <c r="M22" s="87"/>
      <c r="N22" s="87"/>
      <c r="O22" s="54"/>
      <c r="P22" s="16"/>
      <c r="Q22" s="16">
        <f t="shared" si="3"/>
        <v>0</v>
      </c>
      <c r="R22" s="16" t="str">
        <f t="shared" si="0"/>
        <v/>
      </c>
      <c r="S22" s="14"/>
      <c r="T22" s="4" t="str">
        <f t="shared" si="4"/>
        <v>A16</v>
      </c>
      <c r="U22" s="364"/>
    </row>
    <row r="23" ht="15" customHeight="1" spans="1:20">
      <c r="A23" s="13" t="str">
        <f t="shared" si="1"/>
        <v/>
      </c>
      <c r="B23" s="13"/>
      <c r="C23" s="14"/>
      <c r="D23" s="14"/>
      <c r="E23" s="14"/>
      <c r="F23" s="367"/>
      <c r="G23" s="87"/>
      <c r="H23" s="87">
        <f t="shared" si="2"/>
        <v>0</v>
      </c>
      <c r="I23" s="87"/>
      <c r="J23" s="87"/>
      <c r="K23" s="87"/>
      <c r="L23" s="87"/>
      <c r="M23" s="87"/>
      <c r="N23" s="87"/>
      <c r="O23" s="54"/>
      <c r="P23" s="16"/>
      <c r="Q23" s="16">
        <f t="shared" si="3"/>
        <v>0</v>
      </c>
      <c r="R23" s="16" t="str">
        <f t="shared" si="0"/>
        <v/>
      </c>
      <c r="S23" s="14"/>
      <c r="T23" s="4" t="str">
        <f t="shared" si="4"/>
        <v>A17</v>
      </c>
    </row>
    <row r="24" ht="15" customHeight="1" spans="1:21">
      <c r="A24" s="13" t="str">
        <f t="shared" si="1"/>
        <v/>
      </c>
      <c r="B24" s="13"/>
      <c r="C24" s="14"/>
      <c r="D24" s="14"/>
      <c r="E24" s="14"/>
      <c r="F24" s="367"/>
      <c r="G24" s="87"/>
      <c r="H24" s="87">
        <f t="shared" si="2"/>
        <v>0</v>
      </c>
      <c r="I24" s="87"/>
      <c r="J24" s="87"/>
      <c r="K24" s="87"/>
      <c r="L24" s="87"/>
      <c r="M24" s="87"/>
      <c r="N24" s="87"/>
      <c r="O24" s="54"/>
      <c r="P24" s="16"/>
      <c r="Q24" s="16">
        <f t="shared" si="3"/>
        <v>0</v>
      </c>
      <c r="R24" s="16" t="str">
        <f t="shared" si="0"/>
        <v/>
      </c>
      <c r="S24" s="14"/>
      <c r="T24" s="4" t="str">
        <f t="shared" si="4"/>
        <v>A18</v>
      </c>
      <c r="U24" s="5" t="str">
        <f t="array" ref="U24:U29">""</f>
        <v/>
      </c>
    </row>
    <row r="25" ht="15" customHeight="1" spans="1:21">
      <c r="A25" s="13" t="s">
        <v>661</v>
      </c>
      <c r="B25" s="85"/>
      <c r="C25" s="156"/>
      <c r="D25" s="156"/>
      <c r="E25" s="157"/>
      <c r="F25" s="367"/>
      <c r="G25" s="87"/>
      <c r="H25" s="87">
        <f>SUM(H7:H24)</f>
        <v>0</v>
      </c>
      <c r="I25" s="87">
        <f>SUM(I7:I24)</f>
        <v>0</v>
      </c>
      <c r="J25" s="87"/>
      <c r="K25" s="87"/>
      <c r="L25" s="87"/>
      <c r="M25" s="87"/>
      <c r="N25" s="87"/>
      <c r="O25" s="54"/>
      <c r="P25" s="16"/>
      <c r="Q25" s="87">
        <f>SUM(Q7:Q24)</f>
        <v>0</v>
      </c>
      <c r="R25" s="16" t="str">
        <f t="shared" si="0"/>
        <v/>
      </c>
      <c r="S25" s="14"/>
      <c r="U25" s="5" t="str">
        <v/>
      </c>
    </row>
    <row r="26" ht="15" customHeight="1" spans="1:21">
      <c r="A26" s="13" t="s">
        <v>662</v>
      </c>
      <c r="B26" s="85"/>
      <c r="C26" s="156"/>
      <c r="D26" s="156"/>
      <c r="E26" s="157"/>
      <c r="F26" s="367"/>
      <c r="G26" s="87"/>
      <c r="H26" s="87">
        <f>I25</f>
        <v>0</v>
      </c>
      <c r="I26" s="87"/>
      <c r="J26" s="87"/>
      <c r="K26" s="87"/>
      <c r="L26" s="87"/>
      <c r="M26" s="87"/>
      <c r="N26" s="87"/>
      <c r="O26" s="54"/>
      <c r="P26" s="16"/>
      <c r="Q26" s="16"/>
      <c r="R26" s="16"/>
      <c r="S26" s="14"/>
      <c r="U26" s="5" t="str">
        <v/>
      </c>
    </row>
    <row r="27" ht="15" customHeight="1" spans="1:21">
      <c r="A27" s="19" t="s">
        <v>663</v>
      </c>
      <c r="B27" s="426"/>
      <c r="C27" s="160"/>
      <c r="D27" s="160"/>
      <c r="E27" s="161"/>
      <c r="F27" s="368"/>
      <c r="G27" s="368"/>
      <c r="H27" s="368">
        <f>H25-H26</f>
        <v>0</v>
      </c>
      <c r="I27" s="359"/>
      <c r="J27" s="359"/>
      <c r="K27" s="359"/>
      <c r="L27" s="359"/>
      <c r="M27" s="359"/>
      <c r="N27" s="359"/>
      <c r="O27" s="368"/>
      <c r="P27" s="31"/>
      <c r="Q27" s="368">
        <f>Q25</f>
        <v>0</v>
      </c>
      <c r="R27" s="16" t="str">
        <f>IF(H27-I27=0,"",(Q27-H27+I27)/(H27-I27)*100)</f>
        <v/>
      </c>
      <c r="S27" s="21"/>
      <c r="U27" s="5" t="str">
        <v/>
      </c>
    </row>
    <row r="28" customHeight="1" spans="1:21">
      <c r="A28" s="3" t="str">
        <f>基本信息输入表!$K$6&amp;"填表人："&amp;基本信息输入表!$M$30</f>
        <v>产权持有单位填表人：</v>
      </c>
      <c r="B28" s="3"/>
      <c r="F28" s="3"/>
      <c r="G28" s="3"/>
      <c r="H28" s="3"/>
      <c r="I28" s="3"/>
      <c r="J28" s="3"/>
      <c r="K28" s="3"/>
      <c r="L28" s="3"/>
      <c r="M28" s="3"/>
      <c r="N28" s="3"/>
      <c r="Q28" s="3" t="str">
        <f>"评估人员："&amp;基本信息输入表!$Q$30</f>
        <v>评估人员：</v>
      </c>
      <c r="T28" s="3" t="s">
        <v>474</v>
      </c>
      <c r="U28" s="5" t="str">
        <v/>
      </c>
    </row>
    <row r="29" customHeight="1" spans="1:21">
      <c r="A29" s="3" t="str">
        <f>"填表日期："&amp;YEAR(基本信息输入表!$O$30)&amp;"年"&amp;MONTH(基本信息输入表!$O$30)&amp;"月"&amp;DAY(基本信息输入表!$O$30)&amp;"日"</f>
        <v>填表日期：1900年1月0日</v>
      </c>
      <c r="B29" s="3"/>
      <c r="F29" s="3"/>
      <c r="G29" s="3"/>
      <c r="H29" s="3"/>
      <c r="I29" s="3"/>
      <c r="J29" s="3"/>
      <c r="K29" s="3"/>
      <c r="L29" s="3"/>
      <c r="M29" s="3"/>
      <c r="N29" s="3"/>
      <c r="U29" s="5" t="str">
        <v/>
      </c>
    </row>
  </sheetData>
  <mergeCells count="5">
    <mergeCell ref="A2:S2"/>
    <mergeCell ref="A3:S3"/>
    <mergeCell ref="A25:E25"/>
    <mergeCell ref="A26:E26"/>
    <mergeCell ref="A27:E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U29"/>
  <sheetViews>
    <sheetView showGridLines="0" workbookViewId="0">
      <selection activeCell="O30" sqref="O30"/>
    </sheetView>
  </sheetViews>
  <sheetFormatPr defaultColWidth="9" defaultRowHeight="15.75" customHeight="1"/>
  <cols>
    <col min="1" max="1" width="4.81666666666667" style="3" customWidth="1"/>
    <col min="2" max="2" width="8.69166666666667" style="3" customWidth="1"/>
    <col min="3" max="3" width="12.5" style="3" customWidth="1"/>
    <col min="4" max="4" width="5.81666666666667" style="3" customWidth="1"/>
    <col min="5" max="5" width="5.19166666666667" style="3" customWidth="1"/>
    <col min="6" max="6" width="8.81666666666667" style="3" customWidth="1"/>
    <col min="7" max="7" width="5.5" style="365" customWidth="1"/>
    <col min="8" max="8" width="12.1916666666667" style="3" customWidth="1"/>
    <col min="9" max="9" width="10.6916666666667" style="3" customWidth="1"/>
    <col min="10" max="10" width="5.81666666666667" style="3" customWidth="1"/>
    <col min="11" max="11" width="5.69166666666667" style="3" customWidth="1"/>
    <col min="12" max="12" width="8.81666666666667" style="3" customWidth="1"/>
    <col min="13" max="13" width="6.81666666666667" style="3" customWidth="1"/>
    <col min="14" max="14" width="6.81666666666667" style="236" customWidth="1"/>
    <col min="15" max="15" width="7.5" style="3" customWidth="1"/>
    <col min="16" max="16" width="7.31666666666667" style="3" customWidth="1"/>
    <col min="17" max="17" width="9.69166666666667" style="3" customWidth="1"/>
    <col min="18" max="18" width="6.69166666666667" style="3" customWidth="1"/>
    <col min="19" max="19" width="7.81666666666667" style="3" customWidth="1"/>
    <col min="20" max="20" width="15.3166666666667" style="3" customWidth="1"/>
    <col min="21" max="21" width="5.31666666666667" style="5" customWidth="1"/>
    <col min="22" max="16384" width="9" style="3"/>
  </cols>
  <sheetData>
    <row r="1" customHeight="1" spans="1:21">
      <c r="A1" s="6" t="s">
        <v>0</v>
      </c>
      <c r="B1" s="6"/>
      <c r="T1" s="22" t="str">
        <f t="array" ref="T1:U1">"请勿删除或清空该列内容"</f>
        <v>请勿删除或清空该列内容</v>
      </c>
      <c r="U1" s="23" t="str">
        <v>请勿删除或清空该列内容</v>
      </c>
    </row>
    <row r="2" s="1" customFormat="1" ht="30" customHeight="1" spans="1:21">
      <c r="A2" s="7" t="s">
        <v>664</v>
      </c>
      <c r="B2" s="7"/>
      <c r="U2" s="25" t="str">
        <f t="array" ref="U2:U7">""</f>
        <v/>
      </c>
    </row>
    <row r="3" customHeight="1" spans="1:21">
      <c r="A3" s="4" t="str">
        <f>"评估基准日："&amp;TEXT(基本信息输入表!M7,"yyyy年mm月dd日")</f>
        <v>评估基准日：2024年06月30日</v>
      </c>
      <c r="B3" s="4"/>
      <c r="U3" s="5" t="str">
        <v/>
      </c>
    </row>
    <row r="4" ht="14.25" customHeight="1" spans="1:21">
      <c r="A4" s="4"/>
      <c r="B4" s="4"/>
      <c r="C4" s="4"/>
      <c r="D4" s="4"/>
      <c r="E4" s="4"/>
      <c r="F4" s="4"/>
      <c r="G4" s="4"/>
      <c r="H4" s="4"/>
      <c r="I4" s="4"/>
      <c r="J4" s="4"/>
      <c r="K4" s="4"/>
      <c r="L4" s="4"/>
      <c r="M4" s="4"/>
      <c r="N4" s="343"/>
      <c r="O4" s="4"/>
      <c r="P4" s="4"/>
      <c r="Q4" s="4"/>
      <c r="R4" s="4"/>
      <c r="S4" s="8" t="s">
        <v>665</v>
      </c>
      <c r="U4" s="5" t="str">
        <v/>
      </c>
    </row>
    <row r="5" customHeight="1" spans="1:21">
      <c r="A5" s="3" t="str">
        <f>基本信息输入表!K6&amp;"："&amp;基本信息输入表!M6</f>
        <v>产权持有单位：贵州林东煤业发展有限责任公司</v>
      </c>
      <c r="N5" s="3"/>
      <c r="S5" s="8" t="s">
        <v>445</v>
      </c>
      <c r="U5" s="5" t="str">
        <v/>
      </c>
    </row>
    <row r="6" s="186" customFormat="1" ht="27.5" customHeight="1" spans="1:21">
      <c r="A6" s="121" t="s">
        <v>472</v>
      </c>
      <c r="B6" s="121" t="s">
        <v>640</v>
      </c>
      <c r="C6" s="121" t="s">
        <v>641</v>
      </c>
      <c r="D6" s="188" t="s">
        <v>642</v>
      </c>
      <c r="E6" s="188" t="s">
        <v>654</v>
      </c>
      <c r="F6" s="444" t="s">
        <v>655</v>
      </c>
      <c r="G6" s="445" t="s">
        <v>644</v>
      </c>
      <c r="H6" s="445" t="s">
        <v>215</v>
      </c>
      <c r="I6" s="121" t="s">
        <v>284</v>
      </c>
      <c r="J6" s="448" t="s">
        <v>656</v>
      </c>
      <c r="K6" s="448" t="s">
        <v>657</v>
      </c>
      <c r="L6" s="121" t="s">
        <v>658</v>
      </c>
      <c r="M6" s="448" t="s">
        <v>659</v>
      </c>
      <c r="N6" s="448" t="s">
        <v>660</v>
      </c>
      <c r="O6" s="444" t="s">
        <v>647</v>
      </c>
      <c r="P6" s="445" t="s">
        <v>648</v>
      </c>
      <c r="Q6" s="188" t="s">
        <v>216</v>
      </c>
      <c r="R6" s="449" t="s">
        <v>218</v>
      </c>
      <c r="S6" s="121" t="s">
        <v>348</v>
      </c>
      <c r="T6" s="2" t="s">
        <v>518</v>
      </c>
      <c r="U6" s="190" t="str">
        <v/>
      </c>
    </row>
    <row r="7" s="4" customFormat="1" ht="15" customHeight="1" spans="1:21">
      <c r="A7" s="13" t="str">
        <f>IF(C7="","",ROW()-6)</f>
        <v/>
      </c>
      <c r="B7" s="13"/>
      <c r="C7" s="14"/>
      <c r="D7" s="14"/>
      <c r="E7" s="14"/>
      <c r="F7" s="367"/>
      <c r="G7" s="87"/>
      <c r="H7" s="446">
        <f>F7*G7</f>
        <v>0</v>
      </c>
      <c r="I7" s="446"/>
      <c r="J7" s="87"/>
      <c r="K7" s="87"/>
      <c r="L7" s="87"/>
      <c r="M7" s="87"/>
      <c r="N7" s="132"/>
      <c r="O7" s="132"/>
      <c r="P7" s="76"/>
      <c r="Q7" s="76">
        <f>O7*P7</f>
        <v>0</v>
      </c>
      <c r="R7" s="16" t="str">
        <f t="shared" ref="R7:R25" si="0">IF(H7-I7=0,"",(Q7-H7+I7)/(H7-I7)*100)</f>
        <v/>
      </c>
      <c r="S7" s="14"/>
      <c r="T7" s="4" t="str">
        <f>"A"&amp;ROW()-6</f>
        <v>A1</v>
      </c>
      <c r="U7" s="364" t="str">
        <v/>
      </c>
    </row>
    <row r="8" s="4" customFormat="1" ht="15" customHeight="1" spans="1:21">
      <c r="A8" s="13" t="str">
        <f t="shared" ref="A8:A24" si="1">IF(C8="","",ROW()-6)</f>
        <v/>
      </c>
      <c r="B8" s="13"/>
      <c r="C8" s="14"/>
      <c r="D8" s="14"/>
      <c r="E8" s="14"/>
      <c r="F8" s="367"/>
      <c r="G8" s="87"/>
      <c r="H8" s="446">
        <f t="shared" ref="H8:H24" si="2">F8*G8</f>
        <v>0</v>
      </c>
      <c r="I8" s="446"/>
      <c r="J8" s="87"/>
      <c r="K8" s="87"/>
      <c r="L8" s="87"/>
      <c r="M8" s="87"/>
      <c r="N8" s="132"/>
      <c r="O8" s="132"/>
      <c r="P8" s="76"/>
      <c r="Q8" s="76">
        <f t="shared" ref="Q8:Q24" si="3">O8*P8</f>
        <v>0</v>
      </c>
      <c r="R8" s="16" t="str">
        <f t="shared" si="0"/>
        <v/>
      </c>
      <c r="S8" s="14"/>
      <c r="T8" s="4" t="str">
        <f t="shared" ref="T8:T24" si="4">"A"&amp;ROW()-6</f>
        <v>A2</v>
      </c>
      <c r="U8" s="364"/>
    </row>
    <row r="9" s="4" customFormat="1" ht="15" customHeight="1" spans="1:21">
      <c r="A9" s="13" t="str">
        <f t="shared" si="1"/>
        <v/>
      </c>
      <c r="B9" s="13"/>
      <c r="C9" s="14"/>
      <c r="D9" s="14"/>
      <c r="E9" s="14"/>
      <c r="F9" s="367"/>
      <c r="G9" s="87"/>
      <c r="H9" s="446">
        <f t="shared" si="2"/>
        <v>0</v>
      </c>
      <c r="I9" s="446"/>
      <c r="J9" s="87"/>
      <c r="K9" s="87"/>
      <c r="L9" s="87"/>
      <c r="M9" s="87"/>
      <c r="N9" s="132"/>
      <c r="O9" s="132"/>
      <c r="P9" s="76"/>
      <c r="Q9" s="76">
        <f t="shared" si="3"/>
        <v>0</v>
      </c>
      <c r="R9" s="16" t="str">
        <f t="shared" si="0"/>
        <v/>
      </c>
      <c r="S9" s="14"/>
      <c r="T9" s="4" t="str">
        <f t="shared" si="4"/>
        <v>A3</v>
      </c>
      <c r="U9" s="364"/>
    </row>
    <row r="10" s="4" customFormat="1" ht="15" customHeight="1" spans="1:21">
      <c r="A10" s="13" t="str">
        <f t="shared" si="1"/>
        <v/>
      </c>
      <c r="B10" s="13"/>
      <c r="C10" s="14"/>
      <c r="D10" s="14"/>
      <c r="E10" s="14"/>
      <c r="F10" s="367"/>
      <c r="G10" s="87"/>
      <c r="H10" s="446">
        <f t="shared" si="2"/>
        <v>0</v>
      </c>
      <c r="I10" s="446"/>
      <c r="J10" s="87"/>
      <c r="K10" s="87"/>
      <c r="L10" s="87"/>
      <c r="M10" s="87"/>
      <c r="N10" s="132"/>
      <c r="O10" s="132"/>
      <c r="P10" s="76"/>
      <c r="Q10" s="76">
        <f t="shared" si="3"/>
        <v>0</v>
      </c>
      <c r="R10" s="16" t="str">
        <f t="shared" si="0"/>
        <v/>
      </c>
      <c r="S10" s="14"/>
      <c r="T10" s="4" t="str">
        <f t="shared" si="4"/>
        <v>A4</v>
      </c>
      <c r="U10" s="364"/>
    </row>
    <row r="11" s="4" customFormat="1" ht="15" customHeight="1" spans="1:21">
      <c r="A11" s="13" t="str">
        <f t="shared" si="1"/>
        <v/>
      </c>
      <c r="B11" s="13"/>
      <c r="C11" s="14"/>
      <c r="D11" s="14"/>
      <c r="E11" s="14"/>
      <c r="F11" s="367"/>
      <c r="G11" s="87"/>
      <c r="H11" s="446">
        <f t="shared" si="2"/>
        <v>0</v>
      </c>
      <c r="I11" s="446"/>
      <c r="J11" s="87"/>
      <c r="K11" s="87"/>
      <c r="L11" s="87"/>
      <c r="M11" s="87"/>
      <c r="N11" s="132"/>
      <c r="O11" s="132"/>
      <c r="P11" s="76"/>
      <c r="Q11" s="76">
        <f t="shared" si="3"/>
        <v>0</v>
      </c>
      <c r="R11" s="16" t="str">
        <f t="shared" si="0"/>
        <v/>
      </c>
      <c r="S11" s="14"/>
      <c r="T11" s="4" t="str">
        <f t="shared" si="4"/>
        <v>A5</v>
      </c>
      <c r="U11" s="364"/>
    </row>
    <row r="12" s="4" customFormat="1" ht="15" customHeight="1" spans="1:21">
      <c r="A12" s="13" t="str">
        <f t="shared" si="1"/>
        <v/>
      </c>
      <c r="B12" s="13"/>
      <c r="C12" s="14"/>
      <c r="D12" s="14"/>
      <c r="E12" s="14"/>
      <c r="F12" s="367"/>
      <c r="G12" s="87"/>
      <c r="H12" s="446">
        <f t="shared" si="2"/>
        <v>0</v>
      </c>
      <c r="I12" s="446"/>
      <c r="J12" s="87"/>
      <c r="K12" s="87"/>
      <c r="L12" s="87"/>
      <c r="M12" s="87"/>
      <c r="N12" s="132"/>
      <c r="O12" s="132"/>
      <c r="P12" s="76"/>
      <c r="Q12" s="76">
        <f t="shared" si="3"/>
        <v>0</v>
      </c>
      <c r="R12" s="16" t="str">
        <f t="shared" si="0"/>
        <v/>
      </c>
      <c r="S12" s="14"/>
      <c r="T12" s="4" t="str">
        <f t="shared" si="4"/>
        <v>A6</v>
      </c>
      <c r="U12" s="364"/>
    </row>
    <row r="13" s="4" customFormat="1" ht="15" customHeight="1" spans="1:21">
      <c r="A13" s="13" t="str">
        <f t="shared" si="1"/>
        <v/>
      </c>
      <c r="B13" s="13"/>
      <c r="C13" s="14"/>
      <c r="D13" s="14"/>
      <c r="E13" s="14"/>
      <c r="F13" s="367"/>
      <c r="G13" s="87"/>
      <c r="H13" s="446">
        <f t="shared" si="2"/>
        <v>0</v>
      </c>
      <c r="I13" s="446"/>
      <c r="J13" s="87"/>
      <c r="K13" s="87"/>
      <c r="L13" s="87"/>
      <c r="M13" s="87"/>
      <c r="N13" s="132"/>
      <c r="O13" s="132"/>
      <c r="P13" s="76"/>
      <c r="Q13" s="76">
        <f t="shared" si="3"/>
        <v>0</v>
      </c>
      <c r="R13" s="16" t="str">
        <f t="shared" si="0"/>
        <v/>
      </c>
      <c r="S13" s="14"/>
      <c r="T13" s="4" t="str">
        <f t="shared" si="4"/>
        <v>A7</v>
      </c>
      <c r="U13" s="364"/>
    </row>
    <row r="14" s="4" customFormat="1" ht="15" customHeight="1" spans="1:21">
      <c r="A14" s="13" t="str">
        <f t="shared" si="1"/>
        <v/>
      </c>
      <c r="B14" s="13"/>
      <c r="C14" s="14"/>
      <c r="D14" s="14"/>
      <c r="E14" s="14"/>
      <c r="F14" s="367"/>
      <c r="G14" s="87"/>
      <c r="H14" s="446">
        <f t="shared" si="2"/>
        <v>0</v>
      </c>
      <c r="I14" s="446"/>
      <c r="J14" s="87"/>
      <c r="K14" s="87"/>
      <c r="L14" s="87"/>
      <c r="M14" s="87"/>
      <c r="N14" s="132"/>
      <c r="O14" s="132"/>
      <c r="P14" s="76"/>
      <c r="Q14" s="76">
        <f t="shared" si="3"/>
        <v>0</v>
      </c>
      <c r="R14" s="16" t="str">
        <f t="shared" si="0"/>
        <v/>
      </c>
      <c r="S14" s="14"/>
      <c r="T14" s="4" t="str">
        <f t="shared" si="4"/>
        <v>A8</v>
      </c>
      <c r="U14" s="364"/>
    </row>
    <row r="15" s="4" customFormat="1" ht="15" customHeight="1" spans="1:21">
      <c r="A15" s="13" t="str">
        <f t="shared" si="1"/>
        <v/>
      </c>
      <c r="B15" s="13"/>
      <c r="C15" s="14"/>
      <c r="D15" s="14"/>
      <c r="E15" s="14"/>
      <c r="F15" s="367"/>
      <c r="G15" s="87"/>
      <c r="H15" s="446">
        <f t="shared" si="2"/>
        <v>0</v>
      </c>
      <c r="I15" s="446"/>
      <c r="J15" s="87"/>
      <c r="K15" s="87"/>
      <c r="L15" s="87"/>
      <c r="M15" s="87"/>
      <c r="N15" s="132"/>
      <c r="O15" s="132"/>
      <c r="P15" s="76"/>
      <c r="Q15" s="76">
        <f t="shared" si="3"/>
        <v>0</v>
      </c>
      <c r="R15" s="16" t="str">
        <f t="shared" si="0"/>
        <v/>
      </c>
      <c r="S15" s="14"/>
      <c r="T15" s="4" t="str">
        <f t="shared" si="4"/>
        <v>A9</v>
      </c>
      <c r="U15" s="364"/>
    </row>
    <row r="16" s="4" customFormat="1" ht="15" customHeight="1" spans="1:21">
      <c r="A16" s="13" t="str">
        <f t="shared" si="1"/>
        <v/>
      </c>
      <c r="B16" s="13"/>
      <c r="C16" s="14"/>
      <c r="D16" s="14"/>
      <c r="E16" s="14"/>
      <c r="F16" s="367"/>
      <c r="G16" s="87"/>
      <c r="H16" s="446">
        <f t="shared" si="2"/>
        <v>0</v>
      </c>
      <c r="I16" s="446"/>
      <c r="J16" s="87"/>
      <c r="K16" s="87"/>
      <c r="L16" s="87"/>
      <c r="M16" s="87"/>
      <c r="N16" s="132"/>
      <c r="O16" s="132"/>
      <c r="P16" s="76"/>
      <c r="Q16" s="76">
        <f t="shared" si="3"/>
        <v>0</v>
      </c>
      <c r="R16" s="16" t="str">
        <f t="shared" si="0"/>
        <v/>
      </c>
      <c r="S16" s="14"/>
      <c r="T16" s="4" t="str">
        <f t="shared" si="4"/>
        <v>A10</v>
      </c>
      <c r="U16" s="364"/>
    </row>
    <row r="17" s="4" customFormat="1" ht="15" customHeight="1" spans="1:21">
      <c r="A17" s="13" t="str">
        <f t="shared" si="1"/>
        <v/>
      </c>
      <c r="B17" s="13"/>
      <c r="C17" s="14"/>
      <c r="D17" s="14"/>
      <c r="E17" s="14"/>
      <c r="F17" s="367"/>
      <c r="G17" s="87"/>
      <c r="H17" s="446">
        <f t="shared" si="2"/>
        <v>0</v>
      </c>
      <c r="I17" s="446"/>
      <c r="J17" s="87"/>
      <c r="K17" s="87"/>
      <c r="L17" s="87"/>
      <c r="M17" s="87"/>
      <c r="N17" s="132"/>
      <c r="O17" s="132"/>
      <c r="P17" s="76"/>
      <c r="Q17" s="76">
        <f t="shared" si="3"/>
        <v>0</v>
      </c>
      <c r="R17" s="16" t="str">
        <f t="shared" si="0"/>
        <v/>
      </c>
      <c r="S17" s="14"/>
      <c r="T17" s="4" t="str">
        <f t="shared" si="4"/>
        <v>A11</v>
      </c>
      <c r="U17" s="364"/>
    </row>
    <row r="18" s="4" customFormat="1" ht="15" customHeight="1" spans="1:21">
      <c r="A18" s="13" t="str">
        <f t="shared" si="1"/>
        <v/>
      </c>
      <c r="B18" s="13"/>
      <c r="C18" s="14"/>
      <c r="D18" s="14"/>
      <c r="E18" s="14"/>
      <c r="F18" s="367"/>
      <c r="G18" s="87"/>
      <c r="H18" s="446">
        <f t="shared" si="2"/>
        <v>0</v>
      </c>
      <c r="I18" s="446"/>
      <c r="J18" s="87"/>
      <c r="K18" s="87"/>
      <c r="L18" s="87"/>
      <c r="M18" s="87"/>
      <c r="N18" s="132"/>
      <c r="O18" s="132"/>
      <c r="P18" s="76"/>
      <c r="Q18" s="76">
        <f t="shared" si="3"/>
        <v>0</v>
      </c>
      <c r="R18" s="16" t="str">
        <f t="shared" si="0"/>
        <v/>
      </c>
      <c r="S18" s="14"/>
      <c r="T18" s="4" t="str">
        <f t="shared" si="4"/>
        <v>A12</v>
      </c>
      <c r="U18" s="364"/>
    </row>
    <row r="19" s="4" customFormat="1" ht="15" customHeight="1" spans="1:21">
      <c r="A19" s="13" t="str">
        <f t="shared" si="1"/>
        <v/>
      </c>
      <c r="B19" s="13"/>
      <c r="C19" s="14"/>
      <c r="D19" s="14"/>
      <c r="E19" s="14"/>
      <c r="F19" s="367"/>
      <c r="G19" s="87"/>
      <c r="H19" s="446">
        <f t="shared" si="2"/>
        <v>0</v>
      </c>
      <c r="I19" s="446"/>
      <c r="J19" s="87"/>
      <c r="K19" s="87"/>
      <c r="L19" s="87"/>
      <c r="M19" s="87"/>
      <c r="N19" s="132"/>
      <c r="O19" s="132"/>
      <c r="P19" s="76"/>
      <c r="Q19" s="76">
        <f t="shared" si="3"/>
        <v>0</v>
      </c>
      <c r="R19" s="16" t="str">
        <f t="shared" si="0"/>
        <v/>
      </c>
      <c r="S19" s="14"/>
      <c r="T19" s="4" t="str">
        <f t="shared" si="4"/>
        <v>A13</v>
      </c>
      <c r="U19" s="364"/>
    </row>
    <row r="20" s="4" customFormat="1" ht="15" customHeight="1" spans="1:21">
      <c r="A20" s="13" t="str">
        <f t="shared" si="1"/>
        <v/>
      </c>
      <c r="B20" s="13"/>
      <c r="C20" s="14"/>
      <c r="D20" s="14"/>
      <c r="E20" s="14"/>
      <c r="F20" s="367"/>
      <c r="G20" s="87"/>
      <c r="H20" s="446">
        <f t="shared" si="2"/>
        <v>0</v>
      </c>
      <c r="I20" s="446"/>
      <c r="J20" s="87"/>
      <c r="K20" s="87"/>
      <c r="L20" s="87"/>
      <c r="M20" s="87"/>
      <c r="N20" s="132"/>
      <c r="O20" s="132"/>
      <c r="P20" s="76"/>
      <c r="Q20" s="76">
        <f t="shared" si="3"/>
        <v>0</v>
      </c>
      <c r="R20" s="16" t="str">
        <f t="shared" si="0"/>
        <v/>
      </c>
      <c r="S20" s="14"/>
      <c r="T20" s="4" t="str">
        <f t="shared" si="4"/>
        <v>A14</v>
      </c>
      <c r="U20" s="364"/>
    </row>
    <row r="21" s="4" customFormat="1" ht="15" customHeight="1" spans="1:21">
      <c r="A21" s="13" t="str">
        <f t="shared" si="1"/>
        <v/>
      </c>
      <c r="B21" s="13"/>
      <c r="C21" s="14"/>
      <c r="D21" s="14"/>
      <c r="E21" s="14"/>
      <c r="F21" s="367"/>
      <c r="G21" s="87"/>
      <c r="H21" s="446">
        <f t="shared" si="2"/>
        <v>0</v>
      </c>
      <c r="I21" s="446"/>
      <c r="J21" s="87"/>
      <c r="K21" s="87"/>
      <c r="L21" s="87"/>
      <c r="M21" s="87"/>
      <c r="N21" s="132"/>
      <c r="O21" s="132"/>
      <c r="P21" s="76"/>
      <c r="Q21" s="76">
        <f t="shared" si="3"/>
        <v>0</v>
      </c>
      <c r="R21" s="16" t="str">
        <f t="shared" si="0"/>
        <v/>
      </c>
      <c r="S21" s="14"/>
      <c r="T21" s="4" t="str">
        <f t="shared" si="4"/>
        <v>A15</v>
      </c>
      <c r="U21" s="364"/>
    </row>
    <row r="22" s="4" customFormat="1" ht="15" customHeight="1" spans="1:21">
      <c r="A22" s="13" t="str">
        <f t="shared" si="1"/>
        <v/>
      </c>
      <c r="B22" s="13"/>
      <c r="C22" s="14"/>
      <c r="D22" s="14"/>
      <c r="E22" s="14"/>
      <c r="F22" s="367"/>
      <c r="G22" s="87"/>
      <c r="H22" s="446">
        <f t="shared" si="2"/>
        <v>0</v>
      </c>
      <c r="I22" s="446"/>
      <c r="J22" s="87"/>
      <c r="K22" s="87"/>
      <c r="L22" s="87"/>
      <c r="M22" s="87"/>
      <c r="N22" s="132"/>
      <c r="O22" s="132"/>
      <c r="P22" s="76"/>
      <c r="Q22" s="76">
        <f t="shared" si="3"/>
        <v>0</v>
      </c>
      <c r="R22" s="16" t="str">
        <f t="shared" si="0"/>
        <v/>
      </c>
      <c r="S22" s="14"/>
      <c r="T22" s="4" t="str">
        <f t="shared" si="4"/>
        <v>A16</v>
      </c>
      <c r="U22" s="364"/>
    </row>
    <row r="23" s="4" customFormat="1" ht="15" customHeight="1" spans="1:21">
      <c r="A23" s="13" t="str">
        <f t="shared" si="1"/>
        <v/>
      </c>
      <c r="B23" s="13"/>
      <c r="C23" s="14"/>
      <c r="D23" s="14"/>
      <c r="E23" s="14"/>
      <c r="F23" s="367"/>
      <c r="G23" s="87"/>
      <c r="H23" s="446">
        <f t="shared" si="2"/>
        <v>0</v>
      </c>
      <c r="I23" s="446"/>
      <c r="J23" s="87"/>
      <c r="K23" s="87"/>
      <c r="L23" s="87"/>
      <c r="M23" s="87"/>
      <c r="N23" s="132"/>
      <c r="O23" s="132"/>
      <c r="P23" s="76"/>
      <c r="Q23" s="76">
        <f t="shared" si="3"/>
        <v>0</v>
      </c>
      <c r="R23" s="16" t="str">
        <f t="shared" si="0"/>
        <v/>
      </c>
      <c r="S23" s="14"/>
      <c r="T23" s="4" t="str">
        <f t="shared" si="4"/>
        <v>A17</v>
      </c>
      <c r="U23" s="364"/>
    </row>
    <row r="24" ht="15" customHeight="1" spans="1:21">
      <c r="A24" s="13" t="str">
        <f t="shared" si="1"/>
        <v/>
      </c>
      <c r="B24" s="13"/>
      <c r="C24" s="14"/>
      <c r="D24" s="14"/>
      <c r="E24" s="14"/>
      <c r="F24" s="367"/>
      <c r="G24" s="87"/>
      <c r="H24" s="446">
        <f t="shared" si="2"/>
        <v>0</v>
      </c>
      <c r="I24" s="446"/>
      <c r="J24" s="87"/>
      <c r="K24" s="87"/>
      <c r="L24" s="87"/>
      <c r="M24" s="87"/>
      <c r="N24" s="132"/>
      <c r="O24" s="132"/>
      <c r="P24" s="76"/>
      <c r="Q24" s="76">
        <f t="shared" si="3"/>
        <v>0</v>
      </c>
      <c r="R24" s="16" t="str">
        <f t="shared" si="0"/>
        <v/>
      </c>
      <c r="S24" s="14"/>
      <c r="T24" s="4" t="str">
        <f t="shared" si="4"/>
        <v>A18</v>
      </c>
      <c r="U24" s="5" t="str">
        <f t="array" ref="U24:U29">""</f>
        <v/>
      </c>
    </row>
    <row r="25" ht="15" customHeight="1" spans="1:21">
      <c r="A25" s="13" t="s">
        <v>666</v>
      </c>
      <c r="B25" s="85"/>
      <c r="C25" s="156"/>
      <c r="D25" s="156"/>
      <c r="E25" s="157"/>
      <c r="F25" s="367"/>
      <c r="G25" s="87"/>
      <c r="H25" s="446">
        <f>SUM(H7:H24)</f>
        <v>0</v>
      </c>
      <c r="I25" s="446">
        <f>SUM(I7:I24)</f>
        <v>0</v>
      </c>
      <c r="J25" s="87"/>
      <c r="K25" s="87"/>
      <c r="L25" s="87"/>
      <c r="M25" s="87"/>
      <c r="N25" s="132"/>
      <c r="O25" s="132"/>
      <c r="P25" s="76"/>
      <c r="Q25" s="446">
        <f>SUM(Q7:Q24)</f>
        <v>0</v>
      </c>
      <c r="R25" s="16" t="str">
        <f t="shared" si="0"/>
        <v/>
      </c>
      <c r="S25" s="14"/>
      <c r="T25" s="4"/>
      <c r="U25" s="5" t="str">
        <v/>
      </c>
    </row>
    <row r="26" ht="15" customHeight="1" spans="1:21">
      <c r="A26" s="13" t="s">
        <v>667</v>
      </c>
      <c r="B26" s="85"/>
      <c r="C26" s="156"/>
      <c r="D26" s="156"/>
      <c r="E26" s="157"/>
      <c r="F26" s="367"/>
      <c r="G26" s="87"/>
      <c r="H26" s="446">
        <f>I25</f>
        <v>0</v>
      </c>
      <c r="I26" s="446"/>
      <c r="J26" s="87"/>
      <c r="K26" s="87"/>
      <c r="L26" s="87"/>
      <c r="M26" s="87"/>
      <c r="N26" s="132"/>
      <c r="O26" s="132"/>
      <c r="P26" s="76"/>
      <c r="Q26" s="76"/>
      <c r="R26" s="16"/>
      <c r="S26" s="14"/>
      <c r="T26" s="4"/>
      <c r="U26" s="5" t="str">
        <v/>
      </c>
    </row>
    <row r="27" ht="15" customHeight="1" spans="1:21">
      <c r="A27" s="19" t="s">
        <v>668</v>
      </c>
      <c r="B27" s="426"/>
      <c r="C27" s="160"/>
      <c r="D27" s="160"/>
      <c r="E27" s="161"/>
      <c r="F27" s="368"/>
      <c r="G27" s="31"/>
      <c r="H27" s="447">
        <f>H25-H26</f>
        <v>0</v>
      </c>
      <c r="I27" s="447"/>
      <c r="J27" s="368"/>
      <c r="K27" s="368"/>
      <c r="L27" s="368"/>
      <c r="M27" s="368"/>
      <c r="N27" s="132"/>
      <c r="O27" s="447"/>
      <c r="P27" s="133"/>
      <c r="Q27" s="447">
        <f>Q25</f>
        <v>0</v>
      </c>
      <c r="R27" s="16" t="str">
        <f>IF(H27-I27=0,"",(Q27-H27+I27)/(H27-I27)*100)</f>
        <v/>
      </c>
      <c r="S27" s="21"/>
      <c r="T27" s="4"/>
      <c r="U27" s="5" t="str">
        <v/>
      </c>
    </row>
    <row r="28" customHeight="1" spans="1:21">
      <c r="A28" s="3" t="str">
        <f>基本信息输入表!$K$6&amp;"填表人："&amp;基本信息输入表!$M$31</f>
        <v>产权持有单位填表人：</v>
      </c>
      <c r="G28" s="3"/>
      <c r="Q28" s="3" t="str">
        <f>"评估人员："&amp;基本信息输入表!$Q$31</f>
        <v>评估人员：</v>
      </c>
      <c r="T28" s="3" t="s">
        <v>474</v>
      </c>
      <c r="U28" s="5" t="str">
        <v/>
      </c>
    </row>
    <row r="29" customHeight="1" spans="1:21">
      <c r="A29" s="3" t="str">
        <f>"填表日期："&amp;YEAR(基本信息输入表!$O$31)&amp;"年"&amp;MONTH(基本信息输入表!$O$31)&amp;"月"&amp;DAY(基本信息输入表!$O$31)&amp;"日"</f>
        <v>填表日期：1900年1月0日</v>
      </c>
      <c r="G29" s="3"/>
      <c r="T29" s="4"/>
      <c r="U29" s="5" t="str">
        <v/>
      </c>
    </row>
  </sheetData>
  <mergeCells count="5">
    <mergeCell ref="A2:S2"/>
    <mergeCell ref="A3:S3"/>
    <mergeCell ref="A25:E25"/>
    <mergeCell ref="A26:E26"/>
    <mergeCell ref="A27:E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P29"/>
  <sheetViews>
    <sheetView showGridLines="0" topLeftCell="A3" workbookViewId="0">
      <selection activeCell="O30" sqref="O30"/>
    </sheetView>
  </sheetViews>
  <sheetFormatPr defaultColWidth="9" defaultRowHeight="15.75" customHeight="1"/>
  <cols>
    <col min="1" max="1" width="5.69166666666667" style="3" customWidth="1"/>
    <col min="2" max="2" width="7.81666666666667" style="3" customWidth="1"/>
    <col min="3" max="3" width="16.6916666666667" style="3" customWidth="1"/>
    <col min="4" max="4" width="15.1916666666667" style="3" customWidth="1"/>
    <col min="5" max="5" width="8" style="3" customWidth="1"/>
    <col min="6" max="6" width="4.69166666666667" style="3" customWidth="1"/>
    <col min="7" max="7" width="5.5" style="3" customWidth="1"/>
    <col min="8" max="8" width="12.8166666666667" style="3" customWidth="1"/>
    <col min="9" max="9" width="11.1916666666667" style="3" customWidth="1"/>
    <col min="10" max="10" width="11.6916666666667" style="3" customWidth="1"/>
    <col min="11" max="11" width="9.81666666666667" style="3" customWidth="1"/>
    <col min="12" max="12" width="12.8166666666667" style="3" customWidth="1"/>
    <col min="13" max="13" width="8.19166666666667" style="3" customWidth="1"/>
    <col min="14" max="14" width="12.8166666666667" style="3" customWidth="1"/>
    <col min="15" max="15" width="15.1916666666667" style="4" customWidth="1"/>
    <col min="16" max="16" width="5.19166666666667" style="5" customWidth="1"/>
    <col min="17" max="17" width="9" style="3" customWidth="1"/>
    <col min="18" max="16384" width="9" style="3"/>
  </cols>
  <sheetData>
    <row r="1" customHeight="1" spans="1:16">
      <c r="A1" s="6" t="s">
        <v>0</v>
      </c>
      <c r="B1" s="6"/>
      <c r="O1" s="22" t="str">
        <f t="array" ref="O1:P1">"请勿删除或清空该列内容"</f>
        <v>请勿删除或清空该列内容</v>
      </c>
      <c r="P1" s="23" t="str">
        <v>请勿删除或清空该列内容</v>
      </c>
    </row>
    <row r="2" s="1" customFormat="1" ht="30" customHeight="1" spans="1:16">
      <c r="A2" s="7" t="s">
        <v>669</v>
      </c>
      <c r="B2" s="7"/>
      <c r="O2" s="24"/>
      <c r="P2" s="25" t="str">
        <f t="array" ref="P2:P7">""</f>
        <v/>
      </c>
    </row>
    <row r="3" customHeight="1" spans="1:16">
      <c r="A3" s="4" t="str">
        <f>"评估基准日："&amp;TEXT(基本信息输入表!M7,"yyyy年mm月dd日")</f>
        <v>评估基准日：2024年06月30日</v>
      </c>
      <c r="B3" s="4"/>
      <c r="P3" s="5" t="str">
        <v/>
      </c>
    </row>
    <row r="4" ht="14.25" customHeight="1" spans="1:16">
      <c r="A4" s="4"/>
      <c r="B4" s="4"/>
      <c r="C4" s="4"/>
      <c r="D4" s="4"/>
      <c r="E4" s="4"/>
      <c r="F4" s="4"/>
      <c r="G4" s="4"/>
      <c r="H4" s="4"/>
      <c r="I4" s="4"/>
      <c r="J4" s="4"/>
      <c r="K4" s="4"/>
      <c r="L4" s="4"/>
      <c r="M4" s="8" t="s">
        <v>670</v>
      </c>
      <c r="P4" s="5" t="str">
        <v/>
      </c>
    </row>
    <row r="5" customHeight="1" spans="1:16">
      <c r="A5" s="3" t="str">
        <f>基本信息输入表!K6&amp;"："&amp;基本信息输入表!M6</f>
        <v>产权持有单位：贵州林东煤业发展有限责任公司</v>
      </c>
      <c r="N5" s="8" t="s">
        <v>445</v>
      </c>
      <c r="P5" s="5" t="str">
        <v/>
      </c>
    </row>
    <row r="6" s="2" customFormat="1" ht="25.8" customHeight="1" spans="1:16">
      <c r="A6" s="34" t="s">
        <v>472</v>
      </c>
      <c r="B6" s="34" t="s">
        <v>671</v>
      </c>
      <c r="C6" s="34" t="s">
        <v>641</v>
      </c>
      <c r="D6" s="34" t="s">
        <v>672</v>
      </c>
      <c r="E6" s="34" t="s">
        <v>642</v>
      </c>
      <c r="F6" s="274" t="s">
        <v>655</v>
      </c>
      <c r="G6" s="366" t="s">
        <v>644</v>
      </c>
      <c r="H6" s="366" t="s">
        <v>215</v>
      </c>
      <c r="I6" s="11" t="s">
        <v>284</v>
      </c>
      <c r="J6" s="274" t="s">
        <v>647</v>
      </c>
      <c r="K6" s="366" t="s">
        <v>648</v>
      </c>
      <c r="L6" s="11" t="s">
        <v>216</v>
      </c>
      <c r="M6" s="34" t="s">
        <v>218</v>
      </c>
      <c r="N6" s="34" t="s">
        <v>348</v>
      </c>
      <c r="O6" s="2" t="s">
        <v>518</v>
      </c>
      <c r="P6" s="26" t="str">
        <v/>
      </c>
    </row>
    <row r="7" ht="15" customHeight="1" spans="1:16">
      <c r="A7" s="13" t="str">
        <f>IF(C7="","",ROW()-6)</f>
        <v/>
      </c>
      <c r="B7" s="13"/>
      <c r="C7" s="14"/>
      <c r="D7" s="14"/>
      <c r="E7" s="14"/>
      <c r="F7" s="367"/>
      <c r="G7" s="87"/>
      <c r="H7" s="87">
        <f>F7*G7</f>
        <v>0</v>
      </c>
      <c r="I7" s="87"/>
      <c r="J7" s="367"/>
      <c r="K7" s="16"/>
      <c r="L7" s="16">
        <f>J7*K7</f>
        <v>0</v>
      </c>
      <c r="M7" s="16" t="str">
        <f t="shared" ref="M7" si="0">IF(H7-I7=0,"",(L7-H7+I7)/(H7-I7)*100)</f>
        <v/>
      </c>
      <c r="N7" s="14"/>
      <c r="O7" s="4" t="str">
        <f>"A"&amp;ROW()-6</f>
        <v>A1</v>
      </c>
      <c r="P7" s="5" t="str">
        <v/>
      </c>
    </row>
    <row r="8" ht="15" customHeight="1" spans="1:15">
      <c r="A8" s="13" t="str">
        <f t="shared" ref="A8:A24" si="1">IF(C8="","",ROW()-6)</f>
        <v/>
      </c>
      <c r="B8" s="13"/>
      <c r="C8" s="14"/>
      <c r="D8" s="14"/>
      <c r="E8" s="14"/>
      <c r="F8" s="367"/>
      <c r="G8" s="87"/>
      <c r="H8" s="87">
        <f t="shared" ref="H8:H24" si="2">F8*G8</f>
        <v>0</v>
      </c>
      <c r="I8" s="87"/>
      <c r="J8" s="367"/>
      <c r="K8" s="16"/>
      <c r="L8" s="16">
        <f t="shared" ref="L8:L24" si="3">J8*K8</f>
        <v>0</v>
      </c>
      <c r="M8" s="16" t="str">
        <f t="shared" ref="M8:M27" si="4">IF(H8-I8=0,"",(L8-H8+I8)/(H8-I8)*100)</f>
        <v/>
      </c>
      <c r="N8" s="14"/>
      <c r="O8" s="4" t="str">
        <f t="shared" ref="O8:O24" si="5">"A"&amp;ROW()-6</f>
        <v>A2</v>
      </c>
    </row>
    <row r="9" ht="15" customHeight="1" spans="1:15">
      <c r="A9" s="13" t="str">
        <f t="shared" si="1"/>
        <v/>
      </c>
      <c r="B9" s="13"/>
      <c r="C9" s="14"/>
      <c r="D9" s="14"/>
      <c r="E9" s="14"/>
      <c r="F9" s="367"/>
      <c r="G9" s="87"/>
      <c r="H9" s="87">
        <f t="shared" si="2"/>
        <v>0</v>
      </c>
      <c r="I9" s="87"/>
      <c r="J9" s="367"/>
      <c r="K9" s="16"/>
      <c r="L9" s="16">
        <f t="shared" si="3"/>
        <v>0</v>
      </c>
      <c r="M9" s="16" t="str">
        <f t="shared" si="4"/>
        <v/>
      </c>
      <c r="N9" s="14"/>
      <c r="O9" s="4" t="str">
        <f t="shared" si="5"/>
        <v>A3</v>
      </c>
    </row>
    <row r="10" ht="15" customHeight="1" spans="1:15">
      <c r="A10" s="13" t="str">
        <f t="shared" si="1"/>
        <v/>
      </c>
      <c r="B10" s="13"/>
      <c r="C10" s="14"/>
      <c r="D10" s="14"/>
      <c r="E10" s="14"/>
      <c r="F10" s="367"/>
      <c r="G10" s="87"/>
      <c r="H10" s="87">
        <f t="shared" si="2"/>
        <v>0</v>
      </c>
      <c r="I10" s="87"/>
      <c r="J10" s="367"/>
      <c r="K10" s="16"/>
      <c r="L10" s="16">
        <f t="shared" si="3"/>
        <v>0</v>
      </c>
      <c r="M10" s="16" t="str">
        <f t="shared" si="4"/>
        <v/>
      </c>
      <c r="N10" s="14"/>
      <c r="O10" s="4" t="str">
        <f t="shared" si="5"/>
        <v>A4</v>
      </c>
    </row>
    <row r="11" ht="15" customHeight="1" spans="1:15">
      <c r="A11" s="13" t="str">
        <f t="shared" si="1"/>
        <v/>
      </c>
      <c r="B11" s="13"/>
      <c r="C11" s="14"/>
      <c r="D11" s="14"/>
      <c r="E11" s="14"/>
      <c r="F11" s="367"/>
      <c r="G11" s="87"/>
      <c r="H11" s="87">
        <f t="shared" si="2"/>
        <v>0</v>
      </c>
      <c r="I11" s="87"/>
      <c r="J11" s="367"/>
      <c r="K11" s="16"/>
      <c r="L11" s="16">
        <f t="shared" si="3"/>
        <v>0</v>
      </c>
      <c r="M11" s="16" t="str">
        <f t="shared" si="4"/>
        <v/>
      </c>
      <c r="N11" s="14"/>
      <c r="O11" s="4" t="str">
        <f t="shared" si="5"/>
        <v>A5</v>
      </c>
    </row>
    <row r="12" ht="15" customHeight="1" spans="1:15">
      <c r="A12" s="13" t="str">
        <f t="shared" si="1"/>
        <v/>
      </c>
      <c r="B12" s="13"/>
      <c r="C12" s="14"/>
      <c r="D12" s="14"/>
      <c r="E12" s="14"/>
      <c r="F12" s="367"/>
      <c r="G12" s="87"/>
      <c r="H12" s="87">
        <f t="shared" si="2"/>
        <v>0</v>
      </c>
      <c r="I12" s="87"/>
      <c r="J12" s="367"/>
      <c r="K12" s="16"/>
      <c r="L12" s="16">
        <f t="shared" si="3"/>
        <v>0</v>
      </c>
      <c r="M12" s="16" t="str">
        <f t="shared" si="4"/>
        <v/>
      </c>
      <c r="N12" s="14"/>
      <c r="O12" s="4" t="str">
        <f t="shared" si="5"/>
        <v>A6</v>
      </c>
    </row>
    <row r="13" ht="15" customHeight="1" spans="1:15">
      <c r="A13" s="13" t="str">
        <f t="shared" si="1"/>
        <v/>
      </c>
      <c r="B13" s="13"/>
      <c r="C13" s="14"/>
      <c r="D13" s="14"/>
      <c r="E13" s="14"/>
      <c r="F13" s="367"/>
      <c r="G13" s="87"/>
      <c r="H13" s="87">
        <f t="shared" si="2"/>
        <v>0</v>
      </c>
      <c r="I13" s="87"/>
      <c r="J13" s="367"/>
      <c r="K13" s="16"/>
      <c r="L13" s="16">
        <f t="shared" si="3"/>
        <v>0</v>
      </c>
      <c r="M13" s="16" t="str">
        <f t="shared" si="4"/>
        <v/>
      </c>
      <c r="N13" s="14"/>
      <c r="O13" s="4" t="str">
        <f t="shared" si="5"/>
        <v>A7</v>
      </c>
    </row>
    <row r="14" ht="15" customHeight="1" spans="1:15">
      <c r="A14" s="13" t="str">
        <f t="shared" si="1"/>
        <v/>
      </c>
      <c r="B14" s="13"/>
      <c r="C14" s="14"/>
      <c r="D14" s="14"/>
      <c r="E14" s="14"/>
      <c r="F14" s="367"/>
      <c r="G14" s="87"/>
      <c r="H14" s="87">
        <f t="shared" si="2"/>
        <v>0</v>
      </c>
      <c r="I14" s="87"/>
      <c r="J14" s="367"/>
      <c r="K14" s="16"/>
      <c r="L14" s="16">
        <f t="shared" si="3"/>
        <v>0</v>
      </c>
      <c r="M14" s="16" t="str">
        <f t="shared" si="4"/>
        <v/>
      </c>
      <c r="N14" s="14"/>
      <c r="O14" s="4" t="str">
        <f t="shared" si="5"/>
        <v>A8</v>
      </c>
    </row>
    <row r="15" ht="15" customHeight="1" spans="1:15">
      <c r="A15" s="13" t="str">
        <f t="shared" si="1"/>
        <v/>
      </c>
      <c r="B15" s="13"/>
      <c r="C15" s="14"/>
      <c r="D15" s="14"/>
      <c r="E15" s="14"/>
      <c r="F15" s="367"/>
      <c r="G15" s="87"/>
      <c r="H15" s="87">
        <f t="shared" si="2"/>
        <v>0</v>
      </c>
      <c r="I15" s="87"/>
      <c r="J15" s="367"/>
      <c r="K15" s="16"/>
      <c r="L15" s="16">
        <f t="shared" si="3"/>
        <v>0</v>
      </c>
      <c r="M15" s="16" t="str">
        <f t="shared" si="4"/>
        <v/>
      </c>
      <c r="N15" s="14"/>
      <c r="O15" s="4" t="str">
        <f t="shared" si="5"/>
        <v>A9</v>
      </c>
    </row>
    <row r="16" ht="15" customHeight="1" spans="1:15">
      <c r="A16" s="13" t="str">
        <f t="shared" si="1"/>
        <v/>
      </c>
      <c r="B16" s="13"/>
      <c r="C16" s="14"/>
      <c r="D16" s="14"/>
      <c r="E16" s="14"/>
      <c r="F16" s="367"/>
      <c r="G16" s="87"/>
      <c r="H16" s="87">
        <f t="shared" si="2"/>
        <v>0</v>
      </c>
      <c r="I16" s="87"/>
      <c r="J16" s="367"/>
      <c r="K16" s="16"/>
      <c r="L16" s="16">
        <f t="shared" si="3"/>
        <v>0</v>
      </c>
      <c r="M16" s="16" t="str">
        <f t="shared" si="4"/>
        <v/>
      </c>
      <c r="N16" s="14"/>
      <c r="O16" s="4" t="str">
        <f t="shared" si="5"/>
        <v>A10</v>
      </c>
    </row>
    <row r="17" ht="15" customHeight="1" spans="1:15">
      <c r="A17" s="13" t="str">
        <f t="shared" si="1"/>
        <v/>
      </c>
      <c r="B17" s="13"/>
      <c r="C17" s="14"/>
      <c r="D17" s="14"/>
      <c r="E17" s="14"/>
      <c r="F17" s="367"/>
      <c r="G17" s="87"/>
      <c r="H17" s="87">
        <f t="shared" si="2"/>
        <v>0</v>
      </c>
      <c r="I17" s="87"/>
      <c r="J17" s="367"/>
      <c r="K17" s="16"/>
      <c r="L17" s="16">
        <f t="shared" si="3"/>
        <v>0</v>
      </c>
      <c r="M17" s="16" t="str">
        <f t="shared" si="4"/>
        <v/>
      </c>
      <c r="N17" s="14"/>
      <c r="O17" s="4" t="str">
        <f t="shared" si="5"/>
        <v>A11</v>
      </c>
    </row>
    <row r="18" ht="15" customHeight="1" spans="1:15">
      <c r="A18" s="13" t="str">
        <f t="shared" si="1"/>
        <v/>
      </c>
      <c r="B18" s="13"/>
      <c r="C18" s="14"/>
      <c r="D18" s="14"/>
      <c r="E18" s="14"/>
      <c r="F18" s="367"/>
      <c r="G18" s="87"/>
      <c r="H18" s="87">
        <f t="shared" si="2"/>
        <v>0</v>
      </c>
      <c r="I18" s="87"/>
      <c r="J18" s="367"/>
      <c r="K18" s="16"/>
      <c r="L18" s="16">
        <f t="shared" si="3"/>
        <v>0</v>
      </c>
      <c r="M18" s="16" t="str">
        <f t="shared" si="4"/>
        <v/>
      </c>
      <c r="N18" s="14"/>
      <c r="O18" s="4" t="str">
        <f t="shared" si="5"/>
        <v>A12</v>
      </c>
    </row>
    <row r="19" ht="15" customHeight="1" spans="1:15">
      <c r="A19" s="13" t="str">
        <f t="shared" si="1"/>
        <v/>
      </c>
      <c r="B19" s="13"/>
      <c r="C19" s="14"/>
      <c r="D19" s="14"/>
      <c r="E19" s="14"/>
      <c r="F19" s="367"/>
      <c r="G19" s="87"/>
      <c r="H19" s="87">
        <f t="shared" si="2"/>
        <v>0</v>
      </c>
      <c r="I19" s="87"/>
      <c r="J19" s="367"/>
      <c r="K19" s="16"/>
      <c r="L19" s="16">
        <f t="shared" si="3"/>
        <v>0</v>
      </c>
      <c r="M19" s="16" t="str">
        <f t="shared" si="4"/>
        <v/>
      </c>
      <c r="N19" s="14"/>
      <c r="O19" s="4" t="str">
        <f t="shared" si="5"/>
        <v>A13</v>
      </c>
    </row>
    <row r="20" ht="15" customHeight="1" spans="1:15">
      <c r="A20" s="13" t="str">
        <f t="shared" si="1"/>
        <v/>
      </c>
      <c r="B20" s="13"/>
      <c r="C20" s="14"/>
      <c r="D20" s="14"/>
      <c r="E20" s="14"/>
      <c r="F20" s="367"/>
      <c r="G20" s="87"/>
      <c r="H20" s="87">
        <f t="shared" si="2"/>
        <v>0</v>
      </c>
      <c r="I20" s="87"/>
      <c r="J20" s="367"/>
      <c r="K20" s="16"/>
      <c r="L20" s="16">
        <f t="shared" si="3"/>
        <v>0</v>
      </c>
      <c r="M20" s="16" t="str">
        <f t="shared" si="4"/>
        <v/>
      </c>
      <c r="N20" s="14"/>
      <c r="O20" s="4" t="str">
        <f t="shared" si="5"/>
        <v>A14</v>
      </c>
    </row>
    <row r="21" ht="15" customHeight="1" spans="1:15">
      <c r="A21" s="13" t="str">
        <f t="shared" si="1"/>
        <v/>
      </c>
      <c r="B21" s="13"/>
      <c r="C21" s="14"/>
      <c r="D21" s="14"/>
      <c r="E21" s="14"/>
      <c r="F21" s="367"/>
      <c r="G21" s="87"/>
      <c r="H21" s="87">
        <f t="shared" si="2"/>
        <v>0</v>
      </c>
      <c r="I21" s="87"/>
      <c r="J21" s="367"/>
      <c r="K21" s="16"/>
      <c r="L21" s="16">
        <f t="shared" si="3"/>
        <v>0</v>
      </c>
      <c r="M21" s="16" t="str">
        <f t="shared" si="4"/>
        <v/>
      </c>
      <c r="N21" s="14"/>
      <c r="O21" s="4" t="str">
        <f t="shared" si="5"/>
        <v>A15</v>
      </c>
    </row>
    <row r="22" ht="15" customHeight="1" spans="1:15">
      <c r="A22" s="13" t="str">
        <f t="shared" si="1"/>
        <v/>
      </c>
      <c r="B22" s="13"/>
      <c r="C22" s="14"/>
      <c r="D22" s="14"/>
      <c r="E22" s="14"/>
      <c r="F22" s="367"/>
      <c r="G22" s="87"/>
      <c r="H22" s="87">
        <f t="shared" si="2"/>
        <v>0</v>
      </c>
      <c r="I22" s="87"/>
      <c r="J22" s="367"/>
      <c r="K22" s="16"/>
      <c r="L22" s="16">
        <f t="shared" si="3"/>
        <v>0</v>
      </c>
      <c r="M22" s="16" t="str">
        <f t="shared" si="4"/>
        <v/>
      </c>
      <c r="N22" s="14"/>
      <c r="O22" s="4" t="str">
        <f t="shared" si="5"/>
        <v>A16</v>
      </c>
    </row>
    <row r="23" ht="15" customHeight="1" spans="1:15">
      <c r="A23" s="13" t="str">
        <f t="shared" si="1"/>
        <v/>
      </c>
      <c r="B23" s="13"/>
      <c r="C23" s="14"/>
      <c r="D23" s="14"/>
      <c r="E23" s="14"/>
      <c r="F23" s="367"/>
      <c r="G23" s="87"/>
      <c r="H23" s="87">
        <f t="shared" si="2"/>
        <v>0</v>
      </c>
      <c r="I23" s="87"/>
      <c r="J23" s="367"/>
      <c r="K23" s="16"/>
      <c r="L23" s="16">
        <f t="shared" si="3"/>
        <v>0</v>
      </c>
      <c r="M23" s="16" t="str">
        <f t="shared" si="4"/>
        <v/>
      </c>
      <c r="N23" s="14"/>
      <c r="O23" s="4" t="str">
        <f t="shared" si="5"/>
        <v>A17</v>
      </c>
    </row>
    <row r="24" ht="15" customHeight="1" spans="1:16">
      <c r="A24" s="13" t="str">
        <f t="shared" si="1"/>
        <v/>
      </c>
      <c r="B24" s="13"/>
      <c r="C24" s="14"/>
      <c r="D24" s="14"/>
      <c r="E24" s="14"/>
      <c r="F24" s="367"/>
      <c r="G24" s="87"/>
      <c r="H24" s="87">
        <f t="shared" si="2"/>
        <v>0</v>
      </c>
      <c r="I24" s="87"/>
      <c r="J24" s="367"/>
      <c r="K24" s="16"/>
      <c r="L24" s="16">
        <f t="shared" si="3"/>
        <v>0</v>
      </c>
      <c r="M24" s="16" t="str">
        <f t="shared" si="4"/>
        <v/>
      </c>
      <c r="N24" s="14"/>
      <c r="O24" s="4" t="str">
        <f t="shared" si="5"/>
        <v>A18</v>
      </c>
      <c r="P24" s="5" t="str">
        <f t="array" ref="P24:P29">""</f>
        <v/>
      </c>
    </row>
    <row r="25" ht="15" customHeight="1" spans="1:16">
      <c r="A25" s="13" t="s">
        <v>673</v>
      </c>
      <c r="B25" s="85"/>
      <c r="C25" s="156"/>
      <c r="D25" s="156"/>
      <c r="E25" s="157"/>
      <c r="F25" s="367"/>
      <c r="G25" s="87"/>
      <c r="H25" s="87">
        <f>SUM(H7:H24)</f>
        <v>0</v>
      </c>
      <c r="I25" s="87">
        <f>SUM(I7:I24)</f>
        <v>0</v>
      </c>
      <c r="J25" s="367"/>
      <c r="K25" s="16"/>
      <c r="L25" s="87">
        <f>SUM(L7:L24)</f>
        <v>0</v>
      </c>
      <c r="M25" s="16" t="str">
        <f t="shared" si="4"/>
        <v/>
      </c>
      <c r="N25" s="14"/>
      <c r="P25" s="5" t="str">
        <v/>
      </c>
    </row>
    <row r="26" ht="15" customHeight="1" spans="1:16">
      <c r="A26" s="13" t="s">
        <v>674</v>
      </c>
      <c r="B26" s="85"/>
      <c r="C26" s="156"/>
      <c r="D26" s="156"/>
      <c r="E26" s="157"/>
      <c r="F26" s="367"/>
      <c r="G26" s="87"/>
      <c r="H26" s="87">
        <f>I25</f>
        <v>0</v>
      </c>
      <c r="I26" s="87"/>
      <c r="J26" s="367"/>
      <c r="K26" s="16"/>
      <c r="L26" s="16"/>
      <c r="M26" s="16"/>
      <c r="N26" s="14"/>
      <c r="P26" s="5" t="str">
        <v/>
      </c>
    </row>
    <row r="27" ht="15" customHeight="1" spans="1:16">
      <c r="A27" s="19" t="s">
        <v>675</v>
      </c>
      <c r="B27" s="426"/>
      <c r="C27" s="160"/>
      <c r="D27" s="160"/>
      <c r="E27" s="161"/>
      <c r="F27" s="368"/>
      <c r="G27" s="31"/>
      <c r="H27" s="368">
        <f>H25-H26</f>
        <v>0</v>
      </c>
      <c r="I27" s="368"/>
      <c r="J27" s="31"/>
      <c r="K27" s="31"/>
      <c r="L27" s="368">
        <f>L25</f>
        <v>0</v>
      </c>
      <c r="M27" s="16" t="str">
        <f t="shared" si="4"/>
        <v/>
      </c>
      <c r="N27" s="21"/>
      <c r="P27" s="5" t="str">
        <v/>
      </c>
    </row>
    <row r="28" customHeight="1" spans="1:16">
      <c r="A28" s="3" t="str">
        <f>基本信息输入表!$K$6&amp;"填表人："&amp;基本信息输入表!$M$32</f>
        <v>产权持有单位填表人：</v>
      </c>
      <c r="L28" s="3" t="str">
        <f>"评估人员："&amp;基本信息输入表!$Q$32</f>
        <v>评估人员：</v>
      </c>
      <c r="O28" s="4" t="s">
        <v>474</v>
      </c>
      <c r="P28" s="5" t="str">
        <v/>
      </c>
    </row>
    <row r="29" customHeight="1" spans="1:16">
      <c r="A29" s="3" t="str">
        <f>"填表日期："&amp;YEAR(基本信息输入表!$O$32)&amp;"年"&amp;MONTH(基本信息输入表!$O$32)&amp;"月"&amp;DAY(基本信息输入表!$O$32)&amp;"日"</f>
        <v>填表日期：1900年1月0日</v>
      </c>
      <c r="P29" s="5" t="str">
        <v/>
      </c>
    </row>
  </sheetData>
  <mergeCells count="6">
    <mergeCell ref="A2:N2"/>
    <mergeCell ref="A3:N3"/>
    <mergeCell ref="M4:N4"/>
    <mergeCell ref="A25:E25"/>
    <mergeCell ref="A26:E26"/>
    <mergeCell ref="A27:E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AF29"/>
  <sheetViews>
    <sheetView showGridLines="0" topLeftCell="A3" workbookViewId="0">
      <selection activeCell="O30" sqref="O30"/>
    </sheetView>
  </sheetViews>
  <sheetFormatPr defaultColWidth="9" defaultRowHeight="15.75" customHeight="1"/>
  <cols>
    <col min="1" max="1" width="4.5" style="3" customWidth="1"/>
    <col min="2" max="2" width="10.6916666666667" style="3" customWidth="1"/>
    <col min="3" max="3" width="11.8166666666667" style="3" customWidth="1"/>
    <col min="4" max="4" width="7.31666666666667" style="3" customWidth="1"/>
    <col min="5" max="5" width="5" style="3" customWidth="1"/>
    <col min="6" max="6" width="7.31666666666667" style="3" customWidth="1"/>
    <col min="7" max="7" width="5.69166666666667" style="3" customWidth="1"/>
    <col min="8" max="8" width="7.19166666666667" style="3" customWidth="1"/>
    <col min="9" max="9" width="9.31666666666667" style="365" customWidth="1"/>
    <col min="10" max="10" width="9.5" style="365" customWidth="1"/>
    <col min="11" max="11" width="6.5" style="365" customWidth="1"/>
    <col min="12" max="12" width="11.1916666666667" style="365" customWidth="1"/>
    <col min="13" max="13" width="6.19166666666667" style="365" customWidth="1"/>
    <col min="14" max="14" width="6.31666666666667" style="365" customWidth="1"/>
    <col min="15" max="16" width="7.81666666666667" style="365" customWidth="1"/>
    <col min="17" max="17" width="7.5" style="3" customWidth="1"/>
    <col min="18" max="18" width="5.81666666666667" style="3" customWidth="1"/>
    <col min="19" max="19" width="7.81666666666667" style="3" customWidth="1"/>
    <col min="20" max="20" width="8.31666666666667" style="3" customWidth="1"/>
    <col min="21" max="21" width="6.81666666666667" style="3" customWidth="1"/>
    <col min="22" max="22" width="9.69166666666667" style="3" customWidth="1"/>
    <col min="23" max="23" width="15.8166666666667" style="3" customWidth="1"/>
    <col min="24" max="24" width="4.19166666666667" style="5" customWidth="1"/>
    <col min="25" max="25" width="11.1916666666667" style="3" customWidth="1"/>
    <col min="26" max="27" width="15.3166666666667" style="3" customWidth="1"/>
    <col min="28" max="30" width="9" style="3"/>
    <col min="31" max="31" width="35.3166666666667" style="3" customWidth="1"/>
    <col min="32" max="16384" width="9" style="3"/>
  </cols>
  <sheetData>
    <row r="1" customHeight="1" spans="1:24">
      <c r="A1" s="6" t="s">
        <v>0</v>
      </c>
      <c r="B1" s="6"/>
      <c r="W1" s="22" t="str">
        <f t="array" ref="W1:X1">"请勿删除或清空该列内容"</f>
        <v>请勿删除或清空该列内容</v>
      </c>
      <c r="X1" s="23" t="str">
        <v>请勿删除或清空该列内容</v>
      </c>
    </row>
    <row r="2" s="1" customFormat="1" ht="30" customHeight="1" spans="1:24">
      <c r="A2" s="7" t="s">
        <v>676</v>
      </c>
      <c r="B2" s="7"/>
      <c r="X2" s="25" t="str">
        <f t="array" ref="X2:X7">""</f>
        <v/>
      </c>
    </row>
    <row r="3" customHeight="1" spans="1:24">
      <c r="A3" s="4" t="str">
        <f>"评估基准日："&amp;TEXT(基本信息输入表!M7,"yyyy年mm月dd日")</f>
        <v>评估基准日：2024年06月30日</v>
      </c>
      <c r="B3" s="4"/>
      <c r="X3" s="5" t="str">
        <v/>
      </c>
    </row>
    <row r="4" ht="14.25" customHeight="1" spans="1:24">
      <c r="A4" s="4"/>
      <c r="B4" s="4"/>
      <c r="C4" s="4"/>
      <c r="D4" s="4"/>
      <c r="E4" s="4"/>
      <c r="F4" s="4"/>
      <c r="G4" s="4"/>
      <c r="H4" s="4"/>
      <c r="I4" s="4"/>
      <c r="J4" s="4"/>
      <c r="K4" s="4"/>
      <c r="L4" s="4"/>
      <c r="M4" s="4"/>
      <c r="N4" s="4"/>
      <c r="O4" s="4"/>
      <c r="P4" s="4"/>
      <c r="Q4" s="4"/>
      <c r="R4" s="4"/>
      <c r="S4" s="4"/>
      <c r="T4" s="4"/>
      <c r="U4" s="4"/>
      <c r="V4" s="8" t="s">
        <v>677</v>
      </c>
      <c r="X4" s="5" t="str">
        <v/>
      </c>
    </row>
    <row r="5" customHeight="1" spans="1:24">
      <c r="A5" s="3" t="str">
        <f>基本信息输入表!K6&amp;"："&amp;基本信息输入表!M6</f>
        <v>产权持有单位：贵州林东煤业发展有限责任公司</v>
      </c>
      <c r="V5" s="8" t="s">
        <v>445</v>
      </c>
      <c r="X5" s="5" t="str">
        <v/>
      </c>
    </row>
    <row r="6" s="2" customFormat="1" ht="24.5" customHeight="1" spans="1:24">
      <c r="A6" s="34" t="s">
        <v>472</v>
      </c>
      <c r="B6" s="34" t="s">
        <v>640</v>
      </c>
      <c r="C6" s="34" t="s">
        <v>678</v>
      </c>
      <c r="D6" s="11" t="s">
        <v>679</v>
      </c>
      <c r="E6" s="11" t="s">
        <v>642</v>
      </c>
      <c r="F6" s="11" t="s">
        <v>655</v>
      </c>
      <c r="G6" s="430" t="s">
        <v>680</v>
      </c>
      <c r="H6" s="430" t="s">
        <v>681</v>
      </c>
      <c r="I6" s="431" t="s">
        <v>215</v>
      </c>
      <c r="J6" s="11" t="s">
        <v>284</v>
      </c>
      <c r="K6" s="369" t="s">
        <v>682</v>
      </c>
      <c r="L6" s="11" t="s">
        <v>683</v>
      </c>
      <c r="M6" s="11" t="s">
        <v>656</v>
      </c>
      <c r="N6" s="11" t="s">
        <v>684</v>
      </c>
      <c r="O6" s="11" t="s">
        <v>685</v>
      </c>
      <c r="P6" s="11" t="s">
        <v>647</v>
      </c>
      <c r="Q6" s="11" t="s">
        <v>686</v>
      </c>
      <c r="R6" s="11" t="s">
        <v>596</v>
      </c>
      <c r="S6" s="11" t="s">
        <v>687</v>
      </c>
      <c r="T6" s="11" t="s">
        <v>216</v>
      </c>
      <c r="U6" s="34" t="s">
        <v>218</v>
      </c>
      <c r="V6" s="34" t="s">
        <v>348</v>
      </c>
      <c r="W6" s="2" t="s">
        <v>518</v>
      </c>
      <c r="X6" s="26" t="str">
        <v/>
      </c>
    </row>
    <row r="7" s="4" customFormat="1" ht="15" customHeight="1" spans="1:32">
      <c r="A7" s="13" t="str">
        <f>IF(C7="","",ROW()-6)</f>
        <v/>
      </c>
      <c r="B7" s="13"/>
      <c r="C7" s="14"/>
      <c r="D7" s="14"/>
      <c r="E7" s="14"/>
      <c r="F7" s="16"/>
      <c r="G7" s="16"/>
      <c r="H7" s="16"/>
      <c r="I7" s="87">
        <f>F7*H7</f>
        <v>0</v>
      </c>
      <c r="J7" s="87"/>
      <c r="K7" s="87"/>
      <c r="L7" s="87"/>
      <c r="M7" s="87"/>
      <c r="N7" s="87"/>
      <c r="O7" s="429"/>
      <c r="P7" s="87"/>
      <c r="Q7" s="367"/>
      <c r="R7" s="87"/>
      <c r="S7" s="87"/>
      <c r="T7" s="16">
        <f>P7*S7</f>
        <v>0</v>
      </c>
      <c r="U7" s="16" t="str">
        <f t="shared" ref="U7:U25" si="0">IF(I7-J7=0,"",(T7-I7+J7)/(I7-J7)*100)</f>
        <v/>
      </c>
      <c r="V7" s="14"/>
      <c r="W7" s="4" t="str">
        <f>"A"&amp;ROW()-6</f>
        <v>A1</v>
      </c>
      <c r="X7" s="364" t="str">
        <v/>
      </c>
      <c r="Y7" s="433"/>
      <c r="Z7" s="434"/>
      <c r="AA7" s="434"/>
      <c r="AB7" s="433"/>
      <c r="AC7" s="433"/>
      <c r="AD7" s="435"/>
      <c r="AE7" s="435"/>
      <c r="AF7" s="436"/>
    </row>
    <row r="8" s="4" customFormat="1" ht="15" customHeight="1" spans="1:32">
      <c r="A8" s="13" t="str">
        <f t="shared" ref="A8:A24" si="1">IF(C8="","",ROW()-6)</f>
        <v/>
      </c>
      <c r="B8" s="13"/>
      <c r="C8" s="14"/>
      <c r="D8" s="14"/>
      <c r="E8" s="14"/>
      <c r="F8" s="16"/>
      <c r="G8" s="16"/>
      <c r="H8" s="16"/>
      <c r="I8" s="87">
        <f t="shared" ref="I8:I24" si="2">F8*H8</f>
        <v>0</v>
      </c>
      <c r="J8" s="87"/>
      <c r="K8" s="87"/>
      <c r="L8" s="87"/>
      <c r="M8" s="87"/>
      <c r="N8" s="87"/>
      <c r="O8" s="429"/>
      <c r="P8" s="87"/>
      <c r="Q8" s="367"/>
      <c r="R8" s="87"/>
      <c r="S8" s="87"/>
      <c r="T8" s="16">
        <f t="shared" ref="T8:T24" si="3">P8*S8</f>
        <v>0</v>
      </c>
      <c r="U8" s="16" t="str">
        <f t="shared" si="0"/>
        <v/>
      </c>
      <c r="V8" s="14"/>
      <c r="W8" s="4" t="str">
        <f t="shared" ref="W8:W24" si="4">"A"&amp;ROW()-6</f>
        <v>A2</v>
      </c>
      <c r="X8" s="364"/>
      <c r="Y8" s="433"/>
      <c r="Z8" s="434"/>
      <c r="AA8" s="434"/>
      <c r="AB8" s="433"/>
      <c r="AC8" s="433"/>
      <c r="AD8" s="435"/>
      <c r="AE8" s="435"/>
      <c r="AF8" s="436"/>
    </row>
    <row r="9" s="4" customFormat="1" ht="15" customHeight="1" spans="1:32">
      <c r="A9" s="13" t="str">
        <f t="shared" si="1"/>
        <v/>
      </c>
      <c r="B9" s="13"/>
      <c r="C9" s="14"/>
      <c r="D9" s="14"/>
      <c r="E9" s="14"/>
      <c r="F9" s="16"/>
      <c r="G9" s="16"/>
      <c r="H9" s="16"/>
      <c r="I9" s="87">
        <f t="shared" si="2"/>
        <v>0</v>
      </c>
      <c r="J9" s="87"/>
      <c r="K9" s="87"/>
      <c r="L9" s="87"/>
      <c r="M9" s="87"/>
      <c r="N9" s="87"/>
      <c r="O9" s="429"/>
      <c r="P9" s="87"/>
      <c r="Q9" s="367"/>
      <c r="R9" s="87"/>
      <c r="S9" s="87"/>
      <c r="T9" s="16">
        <f t="shared" si="3"/>
        <v>0</v>
      </c>
      <c r="U9" s="16" t="str">
        <f t="shared" si="0"/>
        <v/>
      </c>
      <c r="V9" s="14"/>
      <c r="W9" s="4" t="str">
        <f t="shared" si="4"/>
        <v>A3</v>
      </c>
      <c r="X9" s="364"/>
      <c r="Y9" s="433"/>
      <c r="Z9" s="434"/>
      <c r="AA9" s="434"/>
      <c r="AB9" s="433"/>
      <c r="AC9" s="433"/>
      <c r="AD9" s="435"/>
      <c r="AE9" s="435"/>
      <c r="AF9" s="436"/>
    </row>
    <row r="10" s="4" customFormat="1" ht="15" customHeight="1" spans="1:32">
      <c r="A10" s="13" t="str">
        <f t="shared" si="1"/>
        <v/>
      </c>
      <c r="B10" s="13"/>
      <c r="C10" s="14"/>
      <c r="D10" s="14"/>
      <c r="E10" s="14"/>
      <c r="F10" s="16"/>
      <c r="G10" s="16"/>
      <c r="H10" s="16"/>
      <c r="I10" s="87">
        <f t="shared" si="2"/>
        <v>0</v>
      </c>
      <c r="J10" s="87"/>
      <c r="K10" s="87"/>
      <c r="L10" s="87"/>
      <c r="M10" s="87"/>
      <c r="N10" s="87"/>
      <c r="O10" s="429"/>
      <c r="P10" s="87"/>
      <c r="Q10" s="367"/>
      <c r="R10" s="87"/>
      <c r="S10" s="87"/>
      <c r="T10" s="16">
        <f t="shared" si="3"/>
        <v>0</v>
      </c>
      <c r="U10" s="16" t="str">
        <f t="shared" si="0"/>
        <v/>
      </c>
      <c r="V10" s="14"/>
      <c r="W10" s="4" t="str">
        <f t="shared" si="4"/>
        <v>A4</v>
      </c>
      <c r="X10" s="364"/>
      <c r="Y10" s="433"/>
      <c r="Z10" s="434"/>
      <c r="AA10" s="434"/>
      <c r="AB10" s="433"/>
      <c r="AC10" s="433"/>
      <c r="AD10" s="435"/>
      <c r="AE10" s="435"/>
      <c r="AF10" s="436"/>
    </row>
    <row r="11" s="4" customFormat="1" ht="15" customHeight="1" spans="1:32">
      <c r="A11" s="13" t="str">
        <f t="shared" si="1"/>
        <v/>
      </c>
      <c r="B11" s="13"/>
      <c r="C11" s="14"/>
      <c r="D11" s="14"/>
      <c r="E11" s="14"/>
      <c r="F11" s="16"/>
      <c r="G11" s="16"/>
      <c r="H11" s="16"/>
      <c r="I11" s="87">
        <f t="shared" si="2"/>
        <v>0</v>
      </c>
      <c r="J11" s="87"/>
      <c r="K11" s="87"/>
      <c r="L11" s="87"/>
      <c r="M11" s="87"/>
      <c r="N11" s="87"/>
      <c r="O11" s="429"/>
      <c r="P11" s="87"/>
      <c r="Q11" s="367"/>
      <c r="R11" s="87"/>
      <c r="S11" s="87"/>
      <c r="T11" s="16">
        <f t="shared" si="3"/>
        <v>0</v>
      </c>
      <c r="U11" s="16" t="str">
        <f t="shared" si="0"/>
        <v/>
      </c>
      <c r="V11" s="14"/>
      <c r="W11" s="4" t="str">
        <f t="shared" si="4"/>
        <v>A5</v>
      </c>
      <c r="X11" s="364"/>
      <c r="Y11" s="433"/>
      <c r="Z11" s="437"/>
      <c r="AA11" s="437"/>
      <c r="AB11" s="433"/>
      <c r="AC11" s="433"/>
      <c r="AD11" s="433"/>
      <c r="AE11" s="435"/>
      <c r="AF11" s="433"/>
    </row>
    <row r="12" s="4" customFormat="1" ht="15" customHeight="1" spans="1:32">
      <c r="A12" s="13" t="str">
        <f t="shared" si="1"/>
        <v/>
      </c>
      <c r="B12" s="13"/>
      <c r="C12" s="14"/>
      <c r="D12" s="14"/>
      <c r="E12" s="14"/>
      <c r="F12" s="16"/>
      <c r="G12" s="16"/>
      <c r="H12" s="16"/>
      <c r="I12" s="87">
        <f t="shared" si="2"/>
        <v>0</v>
      </c>
      <c r="J12" s="87"/>
      <c r="K12" s="87"/>
      <c r="L12" s="87"/>
      <c r="M12" s="87"/>
      <c r="N12" s="87"/>
      <c r="O12" s="429"/>
      <c r="P12" s="87"/>
      <c r="Q12" s="367"/>
      <c r="R12" s="87"/>
      <c r="S12" s="87"/>
      <c r="T12" s="16">
        <f t="shared" si="3"/>
        <v>0</v>
      </c>
      <c r="U12" s="16" t="str">
        <f t="shared" si="0"/>
        <v/>
      </c>
      <c r="V12" s="14"/>
      <c r="W12" s="4" t="str">
        <f t="shared" si="4"/>
        <v>A6</v>
      </c>
      <c r="X12" s="364"/>
      <c r="Y12" s="433"/>
      <c r="Z12" s="434"/>
      <c r="AA12" s="434"/>
      <c r="AB12" s="433"/>
      <c r="AC12" s="433"/>
      <c r="AD12" s="433"/>
      <c r="AE12" s="435"/>
      <c r="AF12" s="433"/>
    </row>
    <row r="13" s="4" customFormat="1" ht="15" customHeight="1" spans="1:32">
      <c r="A13" s="13" t="str">
        <f t="shared" si="1"/>
        <v/>
      </c>
      <c r="B13" s="13"/>
      <c r="C13" s="14"/>
      <c r="D13" s="14"/>
      <c r="E13" s="14"/>
      <c r="F13" s="16"/>
      <c r="G13" s="16"/>
      <c r="H13" s="16"/>
      <c r="I13" s="87">
        <f t="shared" si="2"/>
        <v>0</v>
      </c>
      <c r="J13" s="87"/>
      <c r="K13" s="87"/>
      <c r="L13" s="87"/>
      <c r="M13" s="87"/>
      <c r="N13" s="87"/>
      <c r="O13" s="429"/>
      <c r="P13" s="87"/>
      <c r="Q13" s="367"/>
      <c r="R13" s="87"/>
      <c r="S13" s="87"/>
      <c r="T13" s="16">
        <f t="shared" si="3"/>
        <v>0</v>
      </c>
      <c r="U13" s="16" t="str">
        <f t="shared" si="0"/>
        <v/>
      </c>
      <c r="V13" s="14"/>
      <c r="W13" s="4" t="str">
        <f t="shared" si="4"/>
        <v>A7</v>
      </c>
      <c r="X13" s="364"/>
      <c r="Y13" s="433"/>
      <c r="Z13" s="438"/>
      <c r="AA13" s="438"/>
      <c r="AB13" s="433"/>
      <c r="AC13" s="433"/>
      <c r="AD13" s="433"/>
      <c r="AE13" s="435"/>
      <c r="AF13" s="433"/>
    </row>
    <row r="14" s="4" customFormat="1" ht="15" customHeight="1" spans="1:32">
      <c r="A14" s="13" t="str">
        <f t="shared" si="1"/>
        <v/>
      </c>
      <c r="B14" s="13"/>
      <c r="C14" s="14"/>
      <c r="D14" s="14"/>
      <c r="E14" s="14"/>
      <c r="F14" s="16"/>
      <c r="G14" s="16"/>
      <c r="H14" s="16"/>
      <c r="I14" s="87">
        <f t="shared" si="2"/>
        <v>0</v>
      </c>
      <c r="J14" s="87"/>
      <c r="K14" s="87"/>
      <c r="L14" s="87"/>
      <c r="M14" s="87"/>
      <c r="N14" s="87"/>
      <c r="O14" s="429"/>
      <c r="P14" s="87"/>
      <c r="Q14" s="367"/>
      <c r="R14" s="87"/>
      <c r="S14" s="87"/>
      <c r="T14" s="16">
        <f t="shared" si="3"/>
        <v>0</v>
      </c>
      <c r="U14" s="16" t="str">
        <f t="shared" si="0"/>
        <v/>
      </c>
      <c r="V14" s="14"/>
      <c r="W14" s="4" t="str">
        <f t="shared" si="4"/>
        <v>A8</v>
      </c>
      <c r="X14" s="364"/>
      <c r="Y14" s="433"/>
      <c r="Z14" s="436"/>
      <c r="AA14" s="436"/>
      <c r="AB14" s="433"/>
      <c r="AC14" s="433"/>
      <c r="AD14" s="433"/>
      <c r="AE14" s="435"/>
      <c r="AF14" s="433"/>
    </row>
    <row r="15" s="4" customFormat="1" ht="15" customHeight="1" spans="1:32">
      <c r="A15" s="13" t="str">
        <f t="shared" si="1"/>
        <v/>
      </c>
      <c r="B15" s="13"/>
      <c r="C15" s="14"/>
      <c r="D15" s="14"/>
      <c r="E15" s="14"/>
      <c r="F15" s="16"/>
      <c r="G15" s="16"/>
      <c r="H15" s="16"/>
      <c r="I15" s="87">
        <f t="shared" si="2"/>
        <v>0</v>
      </c>
      <c r="J15" s="87"/>
      <c r="K15" s="87"/>
      <c r="L15" s="87"/>
      <c r="M15" s="87"/>
      <c r="N15" s="87"/>
      <c r="O15" s="429"/>
      <c r="P15" s="87"/>
      <c r="Q15" s="367"/>
      <c r="R15" s="87"/>
      <c r="S15" s="87"/>
      <c r="T15" s="16">
        <f t="shared" si="3"/>
        <v>0</v>
      </c>
      <c r="U15" s="16" t="str">
        <f t="shared" si="0"/>
        <v/>
      </c>
      <c r="V15" s="14"/>
      <c r="W15" s="4" t="str">
        <f t="shared" si="4"/>
        <v>A9</v>
      </c>
      <c r="X15" s="364"/>
      <c r="Y15" s="433"/>
      <c r="Z15" s="438"/>
      <c r="AA15" s="438"/>
      <c r="AB15" s="433"/>
      <c r="AC15" s="433"/>
      <c r="AD15" s="433"/>
      <c r="AE15" s="435"/>
      <c r="AF15" s="433"/>
    </row>
    <row r="16" s="4" customFormat="1" ht="15" customHeight="1" spans="1:32">
      <c r="A16" s="13" t="str">
        <f t="shared" si="1"/>
        <v/>
      </c>
      <c r="B16" s="13"/>
      <c r="C16" s="14"/>
      <c r="D16" s="14"/>
      <c r="E16" s="14"/>
      <c r="F16" s="16"/>
      <c r="G16" s="16"/>
      <c r="H16" s="16"/>
      <c r="I16" s="87">
        <f t="shared" si="2"/>
        <v>0</v>
      </c>
      <c r="J16" s="87"/>
      <c r="K16" s="87"/>
      <c r="L16" s="87"/>
      <c r="M16" s="87"/>
      <c r="N16" s="87"/>
      <c r="O16" s="429"/>
      <c r="P16" s="87"/>
      <c r="Q16" s="367"/>
      <c r="R16" s="87"/>
      <c r="S16" s="87"/>
      <c r="T16" s="16">
        <f t="shared" si="3"/>
        <v>0</v>
      </c>
      <c r="U16" s="16" t="str">
        <f t="shared" si="0"/>
        <v/>
      </c>
      <c r="V16" s="14"/>
      <c r="W16" s="4" t="str">
        <f t="shared" si="4"/>
        <v>A10</v>
      </c>
      <c r="X16" s="364"/>
      <c r="Y16" s="433"/>
      <c r="Z16" s="438"/>
      <c r="AA16" s="438"/>
      <c r="AB16" s="433"/>
      <c r="AC16" s="433"/>
      <c r="AD16" s="433"/>
      <c r="AE16" s="435"/>
      <c r="AF16" s="433"/>
    </row>
    <row r="17" s="4" customFormat="1" ht="15" customHeight="1" spans="1:32">
      <c r="A17" s="13" t="str">
        <f t="shared" si="1"/>
        <v/>
      </c>
      <c r="B17" s="13"/>
      <c r="C17" s="14"/>
      <c r="D17" s="14"/>
      <c r="E17" s="14"/>
      <c r="F17" s="16"/>
      <c r="G17" s="16"/>
      <c r="H17" s="16"/>
      <c r="I17" s="87">
        <f t="shared" si="2"/>
        <v>0</v>
      </c>
      <c r="J17" s="87"/>
      <c r="K17" s="87"/>
      <c r="L17" s="87"/>
      <c r="M17" s="87"/>
      <c r="N17" s="87"/>
      <c r="O17" s="429"/>
      <c r="P17" s="87"/>
      <c r="Q17" s="367"/>
      <c r="R17" s="87"/>
      <c r="S17" s="87"/>
      <c r="T17" s="16">
        <f t="shared" si="3"/>
        <v>0</v>
      </c>
      <c r="U17" s="16" t="str">
        <f t="shared" si="0"/>
        <v/>
      </c>
      <c r="V17" s="14"/>
      <c r="W17" s="4" t="str">
        <f t="shared" si="4"/>
        <v>A11</v>
      </c>
      <c r="X17" s="364"/>
      <c r="Y17" s="433"/>
      <c r="Z17" s="438"/>
      <c r="AA17" s="438"/>
      <c r="AB17" s="439"/>
      <c r="AC17" s="439"/>
      <c r="AD17" s="439"/>
      <c r="AE17" s="435"/>
      <c r="AF17" s="439"/>
    </row>
    <row r="18" s="4" customFormat="1" ht="15" customHeight="1" spans="1:32">
      <c r="A18" s="13" t="str">
        <f t="shared" si="1"/>
        <v/>
      </c>
      <c r="B18" s="13"/>
      <c r="C18" s="14"/>
      <c r="D18" s="14"/>
      <c r="E18" s="14"/>
      <c r="F18" s="16"/>
      <c r="G18" s="16"/>
      <c r="H18" s="16"/>
      <c r="I18" s="87">
        <f t="shared" si="2"/>
        <v>0</v>
      </c>
      <c r="J18" s="87"/>
      <c r="K18" s="87"/>
      <c r="L18" s="87"/>
      <c r="M18" s="87"/>
      <c r="N18" s="87"/>
      <c r="O18" s="429"/>
      <c r="P18" s="87"/>
      <c r="Q18" s="367"/>
      <c r="R18" s="87"/>
      <c r="S18" s="87"/>
      <c r="T18" s="16">
        <f t="shared" si="3"/>
        <v>0</v>
      </c>
      <c r="U18" s="16" t="str">
        <f t="shared" si="0"/>
        <v/>
      </c>
      <c r="V18" s="14"/>
      <c r="W18" s="4" t="str">
        <f t="shared" si="4"/>
        <v>A12</v>
      </c>
      <c r="X18" s="364"/>
      <c r="Y18" s="433"/>
      <c r="Z18" s="438"/>
      <c r="AA18" s="438"/>
      <c r="AB18" s="439"/>
      <c r="AC18" s="439"/>
      <c r="AD18" s="439"/>
      <c r="AE18" s="435"/>
      <c r="AF18" s="439"/>
    </row>
    <row r="19" s="4" customFormat="1" ht="15" customHeight="1" spans="1:32">
      <c r="A19" s="13" t="str">
        <f t="shared" si="1"/>
        <v/>
      </c>
      <c r="B19" s="13"/>
      <c r="C19" s="14"/>
      <c r="D19" s="14"/>
      <c r="E19" s="14"/>
      <c r="F19" s="16"/>
      <c r="G19" s="16"/>
      <c r="H19" s="16"/>
      <c r="I19" s="87">
        <f t="shared" si="2"/>
        <v>0</v>
      </c>
      <c r="J19" s="87"/>
      <c r="K19" s="87"/>
      <c r="L19" s="87"/>
      <c r="M19" s="87"/>
      <c r="N19" s="87"/>
      <c r="O19" s="429"/>
      <c r="P19" s="87"/>
      <c r="Q19" s="367"/>
      <c r="R19" s="87"/>
      <c r="S19" s="87"/>
      <c r="T19" s="16">
        <f t="shared" si="3"/>
        <v>0</v>
      </c>
      <c r="U19" s="16" t="str">
        <f t="shared" si="0"/>
        <v/>
      </c>
      <c r="V19" s="14"/>
      <c r="W19" s="4" t="str">
        <f t="shared" si="4"/>
        <v>A13</v>
      </c>
      <c r="X19" s="364"/>
      <c r="Y19" s="439"/>
      <c r="Z19" s="439"/>
      <c r="AA19" s="439"/>
      <c r="AB19" s="439"/>
      <c r="AC19" s="439"/>
      <c r="AD19" s="439"/>
      <c r="AE19" s="435"/>
      <c r="AF19" s="439"/>
    </row>
    <row r="20" s="4" customFormat="1" ht="15" customHeight="1" spans="1:32">
      <c r="A20" s="13" t="str">
        <f t="shared" si="1"/>
        <v/>
      </c>
      <c r="B20" s="13"/>
      <c r="C20" s="14"/>
      <c r="D20" s="14"/>
      <c r="E20" s="14"/>
      <c r="F20" s="16"/>
      <c r="G20" s="16"/>
      <c r="H20" s="16"/>
      <c r="I20" s="87">
        <f t="shared" si="2"/>
        <v>0</v>
      </c>
      <c r="J20" s="87"/>
      <c r="K20" s="87"/>
      <c r="L20" s="87"/>
      <c r="M20" s="87"/>
      <c r="N20" s="87"/>
      <c r="O20" s="429"/>
      <c r="P20" s="87"/>
      <c r="Q20" s="367"/>
      <c r="R20" s="87"/>
      <c r="S20" s="87"/>
      <c r="T20" s="16">
        <f t="shared" si="3"/>
        <v>0</v>
      </c>
      <c r="U20" s="16" t="str">
        <f t="shared" si="0"/>
        <v/>
      </c>
      <c r="V20" s="14"/>
      <c r="W20" s="4" t="str">
        <f t="shared" si="4"/>
        <v>A14</v>
      </c>
      <c r="X20" s="364"/>
      <c r="Y20" s="439"/>
      <c r="Z20" s="439"/>
      <c r="AA20" s="439"/>
      <c r="AB20" s="439"/>
      <c r="AC20" s="439"/>
      <c r="AD20" s="439"/>
      <c r="AE20" s="435"/>
      <c r="AF20" s="439"/>
    </row>
    <row r="21" s="4" customFormat="1" ht="15" customHeight="1" spans="1:32">
      <c r="A21" s="13" t="str">
        <f t="shared" si="1"/>
        <v/>
      </c>
      <c r="B21" s="13"/>
      <c r="C21" s="14"/>
      <c r="D21" s="14"/>
      <c r="E21" s="14"/>
      <c r="F21" s="16"/>
      <c r="G21" s="16"/>
      <c r="H21" s="16"/>
      <c r="I21" s="87">
        <f t="shared" si="2"/>
        <v>0</v>
      </c>
      <c r="J21" s="87"/>
      <c r="K21" s="87"/>
      <c r="L21" s="87"/>
      <c r="M21" s="87"/>
      <c r="N21" s="87"/>
      <c r="O21" s="429"/>
      <c r="P21" s="87"/>
      <c r="Q21" s="367"/>
      <c r="R21" s="87"/>
      <c r="S21" s="87"/>
      <c r="T21" s="16">
        <f t="shared" si="3"/>
        <v>0</v>
      </c>
      <c r="U21" s="16" t="str">
        <f t="shared" si="0"/>
        <v/>
      </c>
      <c r="V21" s="14"/>
      <c r="W21" s="4" t="str">
        <f t="shared" si="4"/>
        <v>A15</v>
      </c>
      <c r="X21" s="364"/>
      <c r="Y21" s="433"/>
      <c r="Z21" s="440"/>
      <c r="AA21" s="440"/>
      <c r="AB21" s="439"/>
      <c r="AC21" s="439"/>
      <c r="AD21" s="439"/>
      <c r="AE21" s="435"/>
      <c r="AF21" s="439"/>
    </row>
    <row r="22" s="4" customFormat="1" ht="15" customHeight="1" spans="1:32">
      <c r="A22" s="13" t="str">
        <f t="shared" si="1"/>
        <v/>
      </c>
      <c r="B22" s="13"/>
      <c r="C22" s="14"/>
      <c r="D22" s="14"/>
      <c r="E22" s="14"/>
      <c r="F22" s="16"/>
      <c r="G22" s="16"/>
      <c r="H22" s="16"/>
      <c r="I22" s="87">
        <f t="shared" si="2"/>
        <v>0</v>
      </c>
      <c r="J22" s="87"/>
      <c r="K22" s="87"/>
      <c r="L22" s="87"/>
      <c r="M22" s="87"/>
      <c r="N22" s="87"/>
      <c r="O22" s="429"/>
      <c r="P22" s="87"/>
      <c r="Q22" s="367"/>
      <c r="R22" s="87"/>
      <c r="S22" s="87"/>
      <c r="T22" s="16">
        <f t="shared" si="3"/>
        <v>0</v>
      </c>
      <c r="U22" s="16" t="str">
        <f t="shared" si="0"/>
        <v/>
      </c>
      <c r="V22" s="14"/>
      <c r="W22" s="4" t="str">
        <f t="shared" si="4"/>
        <v>A16</v>
      </c>
      <c r="X22" s="364"/>
      <c r="Y22" s="433"/>
      <c r="Z22" s="440"/>
      <c r="AA22" s="440"/>
      <c r="AB22" s="439"/>
      <c r="AC22" s="439"/>
      <c r="AD22" s="439"/>
      <c r="AE22" s="435"/>
      <c r="AF22" s="439"/>
    </row>
    <row r="23" s="4" customFormat="1" ht="15" customHeight="1" spans="1:32">
      <c r="A23" s="13" t="str">
        <f t="shared" si="1"/>
        <v/>
      </c>
      <c r="B23" s="13"/>
      <c r="C23" s="14"/>
      <c r="D23" s="14"/>
      <c r="E23" s="14"/>
      <c r="F23" s="16"/>
      <c r="G23" s="16"/>
      <c r="H23" s="16"/>
      <c r="I23" s="87">
        <f t="shared" si="2"/>
        <v>0</v>
      </c>
      <c r="J23" s="87"/>
      <c r="K23" s="87"/>
      <c r="L23" s="87"/>
      <c r="M23" s="87"/>
      <c r="N23" s="87"/>
      <c r="O23" s="429"/>
      <c r="P23" s="87"/>
      <c r="Q23" s="367"/>
      <c r="R23" s="87"/>
      <c r="S23" s="87"/>
      <c r="T23" s="16">
        <f t="shared" si="3"/>
        <v>0</v>
      </c>
      <c r="U23" s="16" t="str">
        <f t="shared" si="0"/>
        <v/>
      </c>
      <c r="V23" s="14"/>
      <c r="W23" s="4" t="str">
        <f t="shared" si="4"/>
        <v>A17</v>
      </c>
      <c r="X23" s="364"/>
      <c r="Y23" s="433"/>
      <c r="Z23" s="440"/>
      <c r="AA23" s="440"/>
      <c r="AB23" s="439"/>
      <c r="AC23" s="439"/>
      <c r="AD23" s="439"/>
      <c r="AE23" s="435"/>
      <c r="AF23" s="439"/>
    </row>
    <row r="24" s="4" customFormat="1" ht="15" customHeight="1" spans="1:32">
      <c r="A24" s="13" t="str">
        <f t="shared" si="1"/>
        <v/>
      </c>
      <c r="B24" s="13"/>
      <c r="C24" s="14"/>
      <c r="D24" s="14"/>
      <c r="E24" s="14"/>
      <c r="F24" s="16"/>
      <c r="G24" s="16"/>
      <c r="H24" s="16"/>
      <c r="I24" s="87">
        <f t="shared" si="2"/>
        <v>0</v>
      </c>
      <c r="J24" s="87"/>
      <c r="K24" s="87"/>
      <c r="L24" s="87"/>
      <c r="M24" s="87"/>
      <c r="N24" s="87"/>
      <c r="O24" s="429"/>
      <c r="P24" s="87"/>
      <c r="Q24" s="367"/>
      <c r="R24" s="87"/>
      <c r="S24" s="87"/>
      <c r="T24" s="16">
        <f t="shared" si="3"/>
        <v>0</v>
      </c>
      <c r="U24" s="16" t="str">
        <f t="shared" si="0"/>
        <v/>
      </c>
      <c r="V24" s="14"/>
      <c r="W24" s="4" t="str">
        <f t="shared" si="4"/>
        <v>A18</v>
      </c>
      <c r="X24" s="364" t="str">
        <f t="array" ref="X24:X29">""</f>
        <v/>
      </c>
      <c r="Y24" s="433"/>
      <c r="Z24" s="440"/>
      <c r="AA24" s="440"/>
      <c r="AB24" s="439"/>
      <c r="AC24" s="439"/>
      <c r="AD24" s="439"/>
      <c r="AE24" s="435"/>
      <c r="AF24" s="439"/>
    </row>
    <row r="25" ht="15" customHeight="1" spans="1:32">
      <c r="A25" s="13" t="s">
        <v>688</v>
      </c>
      <c r="B25" s="85"/>
      <c r="C25" s="156"/>
      <c r="D25" s="156"/>
      <c r="E25" s="157"/>
      <c r="F25" s="16"/>
      <c r="G25" s="16"/>
      <c r="H25" s="16"/>
      <c r="I25" s="87">
        <f>SUM(I7:I24)</f>
        <v>0</v>
      </c>
      <c r="J25" s="87">
        <f>SUM(J7:J24)</f>
        <v>0</v>
      </c>
      <c r="K25" s="87"/>
      <c r="L25" s="87"/>
      <c r="M25" s="87"/>
      <c r="N25" s="87"/>
      <c r="O25" s="87"/>
      <c r="P25" s="87"/>
      <c r="Q25" s="367"/>
      <c r="R25" s="87"/>
      <c r="S25" s="87"/>
      <c r="T25" s="87">
        <f>SUM(T7:T24)</f>
        <v>0</v>
      </c>
      <c r="U25" s="16" t="str">
        <f t="shared" si="0"/>
        <v/>
      </c>
      <c r="V25" s="14"/>
      <c r="W25" s="432"/>
      <c r="X25" s="5" t="str">
        <v/>
      </c>
      <c r="Y25" s="433"/>
      <c r="Z25" s="441"/>
      <c r="AA25" s="441"/>
      <c r="AB25" s="439"/>
      <c r="AC25" s="439"/>
      <c r="AD25" s="439"/>
      <c r="AE25" s="435"/>
      <c r="AF25" s="439"/>
    </row>
    <row r="26" ht="15" customHeight="1" spans="1:32">
      <c r="A26" s="13" t="s">
        <v>689</v>
      </c>
      <c r="B26" s="85"/>
      <c r="C26" s="156"/>
      <c r="D26" s="156"/>
      <c r="E26" s="157"/>
      <c r="F26" s="16"/>
      <c r="G26" s="16"/>
      <c r="H26" s="16"/>
      <c r="I26" s="87">
        <f>J25</f>
        <v>0</v>
      </c>
      <c r="J26" s="87"/>
      <c r="K26" s="87"/>
      <c r="L26" s="87"/>
      <c r="M26" s="87"/>
      <c r="N26" s="87"/>
      <c r="O26" s="87"/>
      <c r="P26" s="87"/>
      <c r="Q26" s="367"/>
      <c r="R26" s="87"/>
      <c r="S26" s="87"/>
      <c r="T26" s="16"/>
      <c r="U26" s="16"/>
      <c r="V26" s="14"/>
      <c r="X26" s="5" t="str">
        <v/>
      </c>
      <c r="Y26" s="439"/>
      <c r="Z26" s="439"/>
      <c r="AA26" s="439"/>
      <c r="AB26" s="439"/>
      <c r="AC26" s="439"/>
      <c r="AD26" s="439"/>
      <c r="AE26" s="435"/>
      <c r="AF26" s="439"/>
    </row>
    <row r="27" ht="15" customHeight="1" spans="1:32">
      <c r="A27" s="19" t="s">
        <v>690</v>
      </c>
      <c r="B27" s="426"/>
      <c r="C27" s="160"/>
      <c r="D27" s="160"/>
      <c r="E27" s="161"/>
      <c r="F27" s="21"/>
      <c r="G27" s="21"/>
      <c r="H27" s="21"/>
      <c r="I27" s="368">
        <f>I25-I26</f>
        <v>0</v>
      </c>
      <c r="J27" s="31"/>
      <c r="K27" s="31"/>
      <c r="L27" s="31"/>
      <c r="M27" s="31"/>
      <c r="N27" s="31"/>
      <c r="O27" s="31"/>
      <c r="P27" s="31"/>
      <c r="Q27" s="31"/>
      <c r="R27" s="31"/>
      <c r="S27" s="31"/>
      <c r="T27" s="368">
        <f>T25</f>
        <v>0</v>
      </c>
      <c r="U27" s="16" t="str">
        <f>IF(I27-J27=0,"",(T27-I27+J27)/(I27-J27)*100)</f>
        <v/>
      </c>
      <c r="V27" s="21"/>
      <c r="X27" s="5" t="str">
        <v/>
      </c>
      <c r="Y27" s="433"/>
      <c r="Z27" s="440"/>
      <c r="AA27" s="440"/>
      <c r="AB27" s="439"/>
      <c r="AC27" s="439"/>
      <c r="AD27" s="439"/>
      <c r="AE27" s="435"/>
      <c r="AF27" s="439"/>
    </row>
    <row r="28" customHeight="1" spans="1:32">
      <c r="A28" s="3" t="str">
        <f>基本信息输入表!$K$6&amp;"填表人："&amp;基本信息输入表!$M$33</f>
        <v>产权持有单位填表人：</v>
      </c>
      <c r="I28" s="3"/>
      <c r="J28" s="3"/>
      <c r="K28" s="3"/>
      <c r="L28" s="3"/>
      <c r="M28" s="3"/>
      <c r="N28" s="3"/>
      <c r="O28" s="3"/>
      <c r="P28" s="3"/>
      <c r="T28" s="3" t="str">
        <f>"评估人员："&amp;基本信息输入表!$Q$33</f>
        <v>评估人员：</v>
      </c>
      <c r="W28" s="3" t="s">
        <v>474</v>
      </c>
      <c r="X28" s="5" t="str">
        <v/>
      </c>
      <c r="Y28" s="433"/>
      <c r="Z28" s="440"/>
      <c r="AA28" s="440"/>
      <c r="AB28" s="442"/>
      <c r="AC28" s="442"/>
      <c r="AD28" s="442"/>
      <c r="AE28" s="443"/>
      <c r="AF28" s="442"/>
    </row>
    <row r="29" customHeight="1" spans="1:24">
      <c r="A29" s="3" t="str">
        <f>"填表日期："&amp;YEAR(基本信息输入表!$O$33)&amp;"年"&amp;MONTH(基本信息输入表!$O$33)&amp;"月"&amp;DAY(基本信息输入表!$O$33)&amp;"日"</f>
        <v>填表日期：1900年1月0日</v>
      </c>
      <c r="I29" s="3"/>
      <c r="J29" s="3"/>
      <c r="K29" s="3"/>
      <c r="L29" s="3"/>
      <c r="M29" s="3"/>
      <c r="N29" s="3"/>
      <c r="O29" s="3"/>
      <c r="P29" s="3"/>
      <c r="X29" s="5" t="str">
        <v/>
      </c>
    </row>
  </sheetData>
  <mergeCells count="5">
    <mergeCell ref="A2:V2"/>
    <mergeCell ref="A3:V3"/>
    <mergeCell ref="A25:E25"/>
    <mergeCell ref="A26:E26"/>
    <mergeCell ref="A27:E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75" orientation="landscape"/>
  <headerFooter scaleWithDoc="0">
    <oddFooter>&amp;C&amp;"Arial Narrow,常规"&amp;10 &amp;"宋体,常规"第&amp;"Arial Narrow,常规"&amp;P&amp;"宋体,常规"页，共&amp;"Arial Narrow,常规"&amp;N&amp;"宋体,常规"页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V29"/>
  <sheetViews>
    <sheetView showGridLines="0" topLeftCell="A3" workbookViewId="0">
      <selection activeCell="O30" sqref="O30"/>
    </sheetView>
  </sheetViews>
  <sheetFormatPr defaultColWidth="9" defaultRowHeight="15.75" customHeight="1"/>
  <cols>
    <col min="1" max="1" width="4.69166666666667" style="3" customWidth="1"/>
    <col min="2" max="2" width="9.19166666666667" style="3" customWidth="1"/>
    <col min="3" max="3" width="15.6916666666667" style="3" customWidth="1"/>
    <col min="4" max="4" width="5.81666666666667" style="3" customWidth="1"/>
    <col min="5" max="5" width="8.69166666666667" style="3" customWidth="1"/>
    <col min="6" max="6" width="5.5" style="3" customWidth="1"/>
    <col min="7" max="7" width="9.19166666666667" style="3" customWidth="1"/>
    <col min="8" max="8" width="10.3166666666667" style="3" customWidth="1"/>
    <col min="9" max="9" width="7" style="3" customWidth="1"/>
    <col min="10" max="10" width="8.81666666666667" style="3" customWidth="1"/>
    <col min="11" max="11" width="8.5" style="3" customWidth="1"/>
    <col min="12" max="12" width="5.81666666666667" style="3" customWidth="1"/>
    <col min="13" max="13" width="6.31666666666667" style="3" customWidth="1"/>
    <col min="14" max="14" width="5.81666666666667" style="3" customWidth="1"/>
    <col min="15" max="15" width="9.19166666666667" style="3" customWidth="1"/>
    <col min="16" max="16" width="8" style="3" customWidth="1"/>
    <col min="17" max="17" width="8.69166666666667" style="3" customWidth="1"/>
    <col min="18" max="18" width="9.69166666666667" style="3" customWidth="1"/>
    <col min="19" max="19" width="8.69166666666667" style="3" customWidth="1"/>
    <col min="20" max="20" width="8.19166666666667" style="3" customWidth="1"/>
    <col min="21" max="21" width="14.8166666666667" style="3" customWidth="1"/>
    <col min="22" max="22" width="6.31666666666667" style="5" customWidth="1"/>
    <col min="23" max="16384" width="9" style="3"/>
  </cols>
  <sheetData>
    <row r="1" customHeight="1" spans="1:22">
      <c r="A1" s="6" t="s">
        <v>0</v>
      </c>
      <c r="B1" s="6"/>
      <c r="U1" s="22" t="str">
        <f t="array" ref="U1:V1">"请勿删除或清空该列内容"</f>
        <v>请勿删除或清空该列内容</v>
      </c>
      <c r="V1" s="23" t="str">
        <v>请勿删除或清空该列内容</v>
      </c>
    </row>
    <row r="2" s="1" customFormat="1" ht="30" customHeight="1" spans="1:22">
      <c r="A2" s="7" t="s">
        <v>691</v>
      </c>
      <c r="B2" s="7"/>
      <c r="V2" s="25" t="str">
        <f t="array" ref="V2:V7">""</f>
        <v/>
      </c>
    </row>
    <row r="3" customHeight="1" spans="1:22">
      <c r="A3" s="4" t="str">
        <f>"评估基准日："&amp;TEXT(基本信息输入表!M7,"yyyy年mm月dd日")</f>
        <v>评估基准日：2024年06月30日</v>
      </c>
      <c r="B3" s="4"/>
      <c r="V3" s="5" t="str">
        <v/>
      </c>
    </row>
    <row r="4" ht="14.25" customHeight="1" spans="1:22">
      <c r="A4" s="4"/>
      <c r="B4" s="4"/>
      <c r="C4" s="4"/>
      <c r="D4" s="4"/>
      <c r="E4" s="4"/>
      <c r="F4" s="4"/>
      <c r="G4" s="4"/>
      <c r="H4" s="4"/>
      <c r="I4" s="4"/>
      <c r="J4" s="4"/>
      <c r="K4" s="4"/>
      <c r="L4" s="4"/>
      <c r="M4" s="4"/>
      <c r="N4" s="4"/>
      <c r="O4" s="4"/>
      <c r="P4" s="4"/>
      <c r="Q4" s="4"/>
      <c r="R4" s="4"/>
      <c r="S4" s="4"/>
      <c r="T4" s="8" t="s">
        <v>692</v>
      </c>
      <c r="V4" s="5" t="str">
        <v/>
      </c>
    </row>
    <row r="5" customHeight="1" spans="1:22">
      <c r="A5" s="3" t="str">
        <f>基本信息输入表!K6&amp;"："&amp;基本信息输入表!M6</f>
        <v>产权持有单位：贵州林东煤业发展有限责任公司</v>
      </c>
      <c r="T5" s="8" t="s">
        <v>445</v>
      </c>
      <c r="V5" s="5" t="str">
        <v/>
      </c>
    </row>
    <row r="6" s="2" customFormat="1" ht="27" customHeight="1" spans="1:22">
      <c r="A6" s="34" t="s">
        <v>472</v>
      </c>
      <c r="B6" s="34" t="s">
        <v>640</v>
      </c>
      <c r="C6" s="34" t="s">
        <v>641</v>
      </c>
      <c r="D6" s="11" t="s">
        <v>642</v>
      </c>
      <c r="E6" s="274" t="s">
        <v>655</v>
      </c>
      <c r="F6" s="366" t="s">
        <v>644</v>
      </c>
      <c r="G6" s="366" t="s">
        <v>215</v>
      </c>
      <c r="H6" s="11" t="s">
        <v>284</v>
      </c>
      <c r="I6" s="369" t="s">
        <v>682</v>
      </c>
      <c r="J6" s="11" t="s">
        <v>683</v>
      </c>
      <c r="K6" s="11" t="s">
        <v>693</v>
      </c>
      <c r="L6" s="11" t="s">
        <v>656</v>
      </c>
      <c r="M6" s="11" t="s">
        <v>684</v>
      </c>
      <c r="N6" s="11" t="s">
        <v>694</v>
      </c>
      <c r="O6" s="11" t="s">
        <v>685</v>
      </c>
      <c r="P6" s="274" t="s">
        <v>647</v>
      </c>
      <c r="Q6" s="366" t="s">
        <v>648</v>
      </c>
      <c r="R6" s="11" t="s">
        <v>216</v>
      </c>
      <c r="S6" s="34" t="s">
        <v>218</v>
      </c>
      <c r="T6" s="34" t="s">
        <v>348</v>
      </c>
      <c r="U6" s="2" t="s">
        <v>518</v>
      </c>
      <c r="V6" s="26" t="str">
        <v/>
      </c>
    </row>
    <row r="7" s="4" customFormat="1" ht="15" customHeight="1" spans="1:22">
      <c r="A7" s="13" t="str">
        <f>IF(C7="","",ROW()-6)</f>
        <v/>
      </c>
      <c r="B7" s="13"/>
      <c r="C7" s="14"/>
      <c r="D7" s="14"/>
      <c r="E7" s="367"/>
      <c r="F7" s="87"/>
      <c r="G7" s="87">
        <f>E7*F7</f>
        <v>0</v>
      </c>
      <c r="H7" s="87"/>
      <c r="I7" s="87"/>
      <c r="J7" s="87"/>
      <c r="K7" s="87"/>
      <c r="L7" s="87"/>
      <c r="M7" s="87"/>
      <c r="N7" s="428"/>
      <c r="O7" s="429"/>
      <c r="P7" s="367"/>
      <c r="Q7" s="87"/>
      <c r="R7" s="87">
        <f>P7*Q7</f>
        <v>0</v>
      </c>
      <c r="S7" s="16" t="str">
        <f t="shared" ref="S7" si="0">IF(G7-H7=0,"",(R7-G7+H7)/(G7-H7)*100)</f>
        <v/>
      </c>
      <c r="T7" s="14"/>
      <c r="U7" s="4" t="str">
        <f>"A"&amp;ROW()-6</f>
        <v>A1</v>
      </c>
      <c r="V7" s="364" t="str">
        <v/>
      </c>
    </row>
    <row r="8" s="4" customFormat="1" ht="15" customHeight="1" spans="1:22">
      <c r="A8" s="13" t="str">
        <f t="shared" ref="A8:A24" si="1">IF(C8="","",ROW()-6)</f>
        <v/>
      </c>
      <c r="B8" s="13"/>
      <c r="C8" s="14"/>
      <c r="D8" s="14"/>
      <c r="E8" s="367"/>
      <c r="F8" s="87"/>
      <c r="G8" s="87">
        <f t="shared" ref="G8:G24" si="2">E8*F8</f>
        <v>0</v>
      </c>
      <c r="H8" s="87"/>
      <c r="I8" s="87"/>
      <c r="J8" s="87"/>
      <c r="K8" s="87"/>
      <c r="L8" s="87"/>
      <c r="M8" s="87"/>
      <c r="N8" s="428"/>
      <c r="O8" s="429"/>
      <c r="P8" s="367"/>
      <c r="Q8" s="87"/>
      <c r="R8" s="87">
        <f t="shared" ref="R8:R24" si="3">P8*Q8</f>
        <v>0</v>
      </c>
      <c r="S8" s="16" t="str">
        <f t="shared" ref="S8:S27" si="4">IF(G8-H8=0,"",(R8-G8+H8)/(G8-H8)*100)</f>
        <v/>
      </c>
      <c r="T8" s="14"/>
      <c r="U8" s="4" t="str">
        <f t="shared" ref="U8:U24" si="5">"A"&amp;ROW()-6</f>
        <v>A2</v>
      </c>
      <c r="V8" s="364"/>
    </row>
    <row r="9" s="4" customFormat="1" ht="15" customHeight="1" spans="1:22">
      <c r="A9" s="13" t="str">
        <f t="shared" si="1"/>
        <v/>
      </c>
      <c r="B9" s="13"/>
      <c r="C9" s="14"/>
      <c r="D9" s="14"/>
      <c r="E9" s="367"/>
      <c r="F9" s="87"/>
      <c r="G9" s="87">
        <f t="shared" si="2"/>
        <v>0</v>
      </c>
      <c r="H9" s="87"/>
      <c r="I9" s="87"/>
      <c r="J9" s="87"/>
      <c r="K9" s="87"/>
      <c r="L9" s="87"/>
      <c r="M9" s="87"/>
      <c r="N9" s="428"/>
      <c r="O9" s="429"/>
      <c r="P9" s="367"/>
      <c r="Q9" s="87"/>
      <c r="R9" s="87">
        <f t="shared" si="3"/>
        <v>0</v>
      </c>
      <c r="S9" s="16" t="str">
        <f t="shared" si="4"/>
        <v/>
      </c>
      <c r="T9" s="14"/>
      <c r="U9" s="4" t="str">
        <f t="shared" si="5"/>
        <v>A3</v>
      </c>
      <c r="V9" s="364"/>
    </row>
    <row r="10" s="4" customFormat="1" ht="15" customHeight="1" spans="1:22">
      <c r="A10" s="13" t="str">
        <f t="shared" si="1"/>
        <v/>
      </c>
      <c r="B10" s="13"/>
      <c r="C10" s="14"/>
      <c r="D10" s="14"/>
      <c r="E10" s="367"/>
      <c r="F10" s="87"/>
      <c r="G10" s="87">
        <f t="shared" si="2"/>
        <v>0</v>
      </c>
      <c r="H10" s="87"/>
      <c r="I10" s="87"/>
      <c r="J10" s="87"/>
      <c r="K10" s="87"/>
      <c r="L10" s="87"/>
      <c r="M10" s="87"/>
      <c r="N10" s="428"/>
      <c r="O10" s="429"/>
      <c r="P10" s="367"/>
      <c r="Q10" s="87"/>
      <c r="R10" s="87">
        <f t="shared" si="3"/>
        <v>0</v>
      </c>
      <c r="S10" s="16" t="str">
        <f t="shared" si="4"/>
        <v/>
      </c>
      <c r="T10" s="14"/>
      <c r="U10" s="4" t="str">
        <f t="shared" si="5"/>
        <v>A4</v>
      </c>
      <c r="V10" s="364"/>
    </row>
    <row r="11" s="4" customFormat="1" ht="15" customHeight="1" spans="1:22">
      <c r="A11" s="13" t="str">
        <f t="shared" si="1"/>
        <v/>
      </c>
      <c r="B11" s="13"/>
      <c r="C11" s="14"/>
      <c r="D11" s="14"/>
      <c r="E11" s="367"/>
      <c r="F11" s="87"/>
      <c r="G11" s="87">
        <f t="shared" si="2"/>
        <v>0</v>
      </c>
      <c r="H11" s="87"/>
      <c r="I11" s="87"/>
      <c r="J11" s="87"/>
      <c r="K11" s="87"/>
      <c r="L11" s="87"/>
      <c r="M11" s="87"/>
      <c r="N11" s="428"/>
      <c r="O11" s="429"/>
      <c r="P11" s="367"/>
      <c r="Q11" s="87"/>
      <c r="R11" s="87">
        <f t="shared" si="3"/>
        <v>0</v>
      </c>
      <c r="S11" s="16" t="str">
        <f t="shared" si="4"/>
        <v/>
      </c>
      <c r="T11" s="14"/>
      <c r="U11" s="4" t="str">
        <f t="shared" si="5"/>
        <v>A5</v>
      </c>
      <c r="V11" s="364"/>
    </row>
    <row r="12" s="4" customFormat="1" ht="15" customHeight="1" spans="1:22">
      <c r="A12" s="13" t="str">
        <f t="shared" si="1"/>
        <v/>
      </c>
      <c r="B12" s="13"/>
      <c r="C12" s="14"/>
      <c r="D12" s="14"/>
      <c r="E12" s="367"/>
      <c r="F12" s="87"/>
      <c r="G12" s="87">
        <f t="shared" si="2"/>
        <v>0</v>
      </c>
      <c r="H12" s="87"/>
      <c r="I12" s="87"/>
      <c r="J12" s="87"/>
      <c r="K12" s="87"/>
      <c r="L12" s="87"/>
      <c r="M12" s="87"/>
      <c r="N12" s="428"/>
      <c r="O12" s="429"/>
      <c r="P12" s="367"/>
      <c r="Q12" s="87"/>
      <c r="R12" s="87">
        <f t="shared" si="3"/>
        <v>0</v>
      </c>
      <c r="S12" s="16" t="str">
        <f t="shared" si="4"/>
        <v/>
      </c>
      <c r="T12" s="14"/>
      <c r="U12" s="4" t="str">
        <f t="shared" si="5"/>
        <v>A6</v>
      </c>
      <c r="V12" s="364"/>
    </row>
    <row r="13" s="4" customFormat="1" ht="15" customHeight="1" spans="1:22">
      <c r="A13" s="13" t="str">
        <f t="shared" si="1"/>
        <v/>
      </c>
      <c r="B13" s="13"/>
      <c r="C13" s="14"/>
      <c r="D13" s="14"/>
      <c r="E13" s="367"/>
      <c r="F13" s="87"/>
      <c r="G13" s="87">
        <f t="shared" si="2"/>
        <v>0</v>
      </c>
      <c r="H13" s="87"/>
      <c r="I13" s="87"/>
      <c r="J13" s="87"/>
      <c r="K13" s="87"/>
      <c r="L13" s="87"/>
      <c r="M13" s="87"/>
      <c r="N13" s="428"/>
      <c r="O13" s="429"/>
      <c r="P13" s="367"/>
      <c r="Q13" s="87"/>
      <c r="R13" s="87">
        <f t="shared" si="3"/>
        <v>0</v>
      </c>
      <c r="S13" s="16" t="str">
        <f t="shared" si="4"/>
        <v/>
      </c>
      <c r="T13" s="14"/>
      <c r="U13" s="4" t="str">
        <f t="shared" si="5"/>
        <v>A7</v>
      </c>
      <c r="V13" s="364"/>
    </row>
    <row r="14" s="4" customFormat="1" ht="15" customHeight="1" spans="1:22">
      <c r="A14" s="13" t="str">
        <f t="shared" si="1"/>
        <v/>
      </c>
      <c r="B14" s="13"/>
      <c r="C14" s="14"/>
      <c r="D14" s="14"/>
      <c r="E14" s="367"/>
      <c r="F14" s="87"/>
      <c r="G14" s="87">
        <f t="shared" si="2"/>
        <v>0</v>
      </c>
      <c r="H14" s="87"/>
      <c r="I14" s="87"/>
      <c r="J14" s="87"/>
      <c r="K14" s="87"/>
      <c r="L14" s="87"/>
      <c r="M14" s="87"/>
      <c r="N14" s="428"/>
      <c r="O14" s="429"/>
      <c r="P14" s="367"/>
      <c r="Q14" s="87"/>
      <c r="R14" s="87">
        <f t="shared" si="3"/>
        <v>0</v>
      </c>
      <c r="S14" s="16" t="str">
        <f t="shared" si="4"/>
        <v/>
      </c>
      <c r="T14" s="14"/>
      <c r="U14" s="4" t="str">
        <f t="shared" si="5"/>
        <v>A8</v>
      </c>
      <c r="V14" s="364"/>
    </row>
    <row r="15" s="4" customFormat="1" ht="15" customHeight="1" spans="1:22">
      <c r="A15" s="13" t="str">
        <f t="shared" si="1"/>
        <v/>
      </c>
      <c r="B15" s="13"/>
      <c r="C15" s="14"/>
      <c r="D15" s="14"/>
      <c r="E15" s="367"/>
      <c r="F15" s="87"/>
      <c r="G15" s="87">
        <f t="shared" si="2"/>
        <v>0</v>
      </c>
      <c r="H15" s="87"/>
      <c r="I15" s="87"/>
      <c r="J15" s="87"/>
      <c r="K15" s="87"/>
      <c r="L15" s="87"/>
      <c r="M15" s="87"/>
      <c r="N15" s="428"/>
      <c r="O15" s="429"/>
      <c r="P15" s="367"/>
      <c r="Q15" s="87"/>
      <c r="R15" s="87">
        <f t="shared" si="3"/>
        <v>0</v>
      </c>
      <c r="S15" s="16" t="str">
        <f t="shared" si="4"/>
        <v/>
      </c>
      <c r="T15" s="14"/>
      <c r="U15" s="4" t="str">
        <f t="shared" si="5"/>
        <v>A9</v>
      </c>
      <c r="V15" s="364"/>
    </row>
    <row r="16" s="4" customFormat="1" ht="15" customHeight="1" spans="1:22">
      <c r="A16" s="13" t="str">
        <f t="shared" si="1"/>
        <v/>
      </c>
      <c r="B16" s="13"/>
      <c r="C16" s="14"/>
      <c r="D16" s="14"/>
      <c r="E16" s="367"/>
      <c r="F16" s="87"/>
      <c r="G16" s="87">
        <f t="shared" si="2"/>
        <v>0</v>
      </c>
      <c r="H16" s="87"/>
      <c r="I16" s="87"/>
      <c r="J16" s="87"/>
      <c r="K16" s="87"/>
      <c r="L16" s="87"/>
      <c r="M16" s="87"/>
      <c r="N16" s="428"/>
      <c r="O16" s="429"/>
      <c r="P16" s="367"/>
      <c r="Q16" s="87"/>
      <c r="R16" s="87">
        <f t="shared" si="3"/>
        <v>0</v>
      </c>
      <c r="S16" s="16" t="str">
        <f t="shared" si="4"/>
        <v/>
      </c>
      <c r="T16" s="14"/>
      <c r="U16" s="4" t="str">
        <f t="shared" si="5"/>
        <v>A10</v>
      </c>
      <c r="V16" s="364"/>
    </row>
    <row r="17" s="4" customFormat="1" ht="15" customHeight="1" spans="1:22">
      <c r="A17" s="13" t="str">
        <f t="shared" si="1"/>
        <v/>
      </c>
      <c r="B17" s="13"/>
      <c r="C17" s="14"/>
      <c r="D17" s="14"/>
      <c r="E17" s="367"/>
      <c r="F17" s="87"/>
      <c r="G17" s="87">
        <f t="shared" si="2"/>
        <v>0</v>
      </c>
      <c r="H17" s="87"/>
      <c r="I17" s="87"/>
      <c r="J17" s="87"/>
      <c r="K17" s="87"/>
      <c r="L17" s="87"/>
      <c r="M17" s="87"/>
      <c r="N17" s="428"/>
      <c r="O17" s="429"/>
      <c r="P17" s="367"/>
      <c r="Q17" s="87"/>
      <c r="R17" s="87">
        <f t="shared" si="3"/>
        <v>0</v>
      </c>
      <c r="S17" s="16" t="str">
        <f t="shared" si="4"/>
        <v/>
      </c>
      <c r="T17" s="14"/>
      <c r="U17" s="4" t="str">
        <f t="shared" si="5"/>
        <v>A11</v>
      </c>
      <c r="V17" s="364"/>
    </row>
    <row r="18" s="4" customFormat="1" ht="15" customHeight="1" spans="1:22">
      <c r="A18" s="13" t="str">
        <f t="shared" si="1"/>
        <v/>
      </c>
      <c r="B18" s="13"/>
      <c r="C18" s="14"/>
      <c r="D18" s="14"/>
      <c r="E18" s="367"/>
      <c r="F18" s="87"/>
      <c r="G18" s="87">
        <f t="shared" si="2"/>
        <v>0</v>
      </c>
      <c r="H18" s="87"/>
      <c r="I18" s="87"/>
      <c r="J18" s="87"/>
      <c r="K18" s="87"/>
      <c r="L18" s="87"/>
      <c r="M18" s="87"/>
      <c r="N18" s="428"/>
      <c r="O18" s="429"/>
      <c r="P18" s="367"/>
      <c r="Q18" s="87"/>
      <c r="R18" s="87">
        <f t="shared" si="3"/>
        <v>0</v>
      </c>
      <c r="S18" s="16" t="str">
        <f t="shared" si="4"/>
        <v/>
      </c>
      <c r="T18" s="14"/>
      <c r="U18" s="4" t="str">
        <f t="shared" si="5"/>
        <v>A12</v>
      </c>
      <c r="V18" s="364"/>
    </row>
    <row r="19" s="4" customFormat="1" ht="15" customHeight="1" spans="1:22">
      <c r="A19" s="13" t="str">
        <f t="shared" si="1"/>
        <v/>
      </c>
      <c r="B19" s="13"/>
      <c r="C19" s="14"/>
      <c r="D19" s="14"/>
      <c r="E19" s="367"/>
      <c r="F19" s="87"/>
      <c r="G19" s="87">
        <f t="shared" si="2"/>
        <v>0</v>
      </c>
      <c r="H19" s="87"/>
      <c r="I19" s="87"/>
      <c r="J19" s="87"/>
      <c r="K19" s="87"/>
      <c r="L19" s="87"/>
      <c r="M19" s="87"/>
      <c r="N19" s="428"/>
      <c r="O19" s="429"/>
      <c r="P19" s="367"/>
      <c r="Q19" s="87"/>
      <c r="R19" s="87">
        <f t="shared" si="3"/>
        <v>0</v>
      </c>
      <c r="S19" s="16" t="str">
        <f t="shared" si="4"/>
        <v/>
      </c>
      <c r="T19" s="14"/>
      <c r="U19" s="4" t="str">
        <f t="shared" si="5"/>
        <v>A13</v>
      </c>
      <c r="V19" s="364"/>
    </row>
    <row r="20" s="4" customFormat="1" ht="15" customHeight="1" spans="1:22">
      <c r="A20" s="13" t="str">
        <f t="shared" si="1"/>
        <v/>
      </c>
      <c r="B20" s="13"/>
      <c r="C20" s="14"/>
      <c r="D20" s="14"/>
      <c r="E20" s="367"/>
      <c r="F20" s="87"/>
      <c r="G20" s="87">
        <f t="shared" si="2"/>
        <v>0</v>
      </c>
      <c r="H20" s="87"/>
      <c r="I20" s="87"/>
      <c r="J20" s="87"/>
      <c r="K20" s="87"/>
      <c r="L20" s="87"/>
      <c r="M20" s="87"/>
      <c r="N20" s="428"/>
      <c r="O20" s="429"/>
      <c r="P20" s="367"/>
      <c r="Q20" s="87"/>
      <c r="R20" s="87">
        <f t="shared" si="3"/>
        <v>0</v>
      </c>
      <c r="S20" s="16" t="str">
        <f t="shared" si="4"/>
        <v/>
      </c>
      <c r="T20" s="14"/>
      <c r="U20" s="4" t="str">
        <f t="shared" si="5"/>
        <v>A14</v>
      </c>
      <c r="V20" s="364"/>
    </row>
    <row r="21" s="4" customFormat="1" ht="15" customHeight="1" spans="1:22">
      <c r="A21" s="13" t="str">
        <f t="shared" si="1"/>
        <v/>
      </c>
      <c r="B21" s="13"/>
      <c r="C21" s="14"/>
      <c r="D21" s="14"/>
      <c r="E21" s="367"/>
      <c r="F21" s="87"/>
      <c r="G21" s="87">
        <f t="shared" si="2"/>
        <v>0</v>
      </c>
      <c r="H21" s="87"/>
      <c r="I21" s="87"/>
      <c r="J21" s="87"/>
      <c r="K21" s="87"/>
      <c r="L21" s="87"/>
      <c r="M21" s="87"/>
      <c r="N21" s="428"/>
      <c r="O21" s="429"/>
      <c r="P21" s="367"/>
      <c r="Q21" s="87"/>
      <c r="R21" s="87">
        <f t="shared" si="3"/>
        <v>0</v>
      </c>
      <c r="S21" s="16" t="str">
        <f t="shared" si="4"/>
        <v/>
      </c>
      <c r="T21" s="14"/>
      <c r="U21" s="4" t="str">
        <f t="shared" si="5"/>
        <v>A15</v>
      </c>
      <c r="V21" s="364"/>
    </row>
    <row r="22" s="4" customFormat="1" ht="15" customHeight="1" spans="1:22">
      <c r="A22" s="13" t="str">
        <f t="shared" si="1"/>
        <v/>
      </c>
      <c r="B22" s="13"/>
      <c r="C22" s="14"/>
      <c r="D22" s="14"/>
      <c r="E22" s="367"/>
      <c r="F22" s="87"/>
      <c r="G22" s="87">
        <f t="shared" si="2"/>
        <v>0</v>
      </c>
      <c r="H22" s="87"/>
      <c r="I22" s="87"/>
      <c r="J22" s="87"/>
      <c r="K22" s="87"/>
      <c r="L22" s="87"/>
      <c r="M22" s="87"/>
      <c r="N22" s="428"/>
      <c r="O22" s="429"/>
      <c r="P22" s="367"/>
      <c r="Q22" s="87"/>
      <c r="R22" s="87">
        <f t="shared" si="3"/>
        <v>0</v>
      </c>
      <c r="S22" s="16" t="str">
        <f t="shared" si="4"/>
        <v/>
      </c>
      <c r="T22" s="14"/>
      <c r="U22" s="4" t="str">
        <f t="shared" si="5"/>
        <v>A16</v>
      </c>
      <c r="V22" s="364"/>
    </row>
    <row r="23" s="4" customFormat="1" ht="15" customHeight="1" spans="1:22">
      <c r="A23" s="13" t="str">
        <f t="shared" si="1"/>
        <v/>
      </c>
      <c r="B23" s="13"/>
      <c r="C23" s="14"/>
      <c r="D23" s="14"/>
      <c r="E23" s="367"/>
      <c r="F23" s="87"/>
      <c r="G23" s="87">
        <f t="shared" si="2"/>
        <v>0</v>
      </c>
      <c r="H23" s="87"/>
      <c r="I23" s="87"/>
      <c r="J23" s="87"/>
      <c r="K23" s="87"/>
      <c r="L23" s="87"/>
      <c r="M23" s="87"/>
      <c r="N23" s="428"/>
      <c r="O23" s="429"/>
      <c r="P23" s="367"/>
      <c r="Q23" s="87"/>
      <c r="R23" s="87">
        <f t="shared" si="3"/>
        <v>0</v>
      </c>
      <c r="S23" s="16" t="str">
        <f t="shared" si="4"/>
        <v/>
      </c>
      <c r="T23" s="14"/>
      <c r="U23" s="4" t="str">
        <f t="shared" si="5"/>
        <v>A17</v>
      </c>
      <c r="V23" s="364"/>
    </row>
    <row r="24" ht="15" customHeight="1" spans="1:22">
      <c r="A24" s="13" t="str">
        <f t="shared" si="1"/>
        <v/>
      </c>
      <c r="B24" s="13"/>
      <c r="C24" s="14"/>
      <c r="D24" s="14"/>
      <c r="E24" s="367"/>
      <c r="F24" s="87"/>
      <c r="G24" s="87">
        <f t="shared" si="2"/>
        <v>0</v>
      </c>
      <c r="H24" s="87"/>
      <c r="I24" s="87"/>
      <c r="J24" s="87"/>
      <c r="K24" s="87"/>
      <c r="L24" s="87"/>
      <c r="M24" s="87"/>
      <c r="N24" s="428"/>
      <c r="O24" s="429"/>
      <c r="P24" s="367"/>
      <c r="Q24" s="87"/>
      <c r="R24" s="87">
        <f t="shared" si="3"/>
        <v>0</v>
      </c>
      <c r="S24" s="16" t="str">
        <f t="shared" si="4"/>
        <v/>
      </c>
      <c r="T24" s="14"/>
      <c r="U24" s="4" t="str">
        <f t="shared" si="5"/>
        <v>A18</v>
      </c>
      <c r="V24" s="5" t="str">
        <f t="array" ref="V24:V29">""</f>
        <v/>
      </c>
    </row>
    <row r="25" ht="15" customHeight="1" spans="1:22">
      <c r="A25" s="13" t="s">
        <v>695</v>
      </c>
      <c r="B25" s="85"/>
      <c r="C25" s="156"/>
      <c r="D25" s="157"/>
      <c r="E25" s="54"/>
      <c r="F25" s="87"/>
      <c r="G25" s="87">
        <f>SUM(G7:G24)</f>
        <v>0</v>
      </c>
      <c r="H25" s="87">
        <f>SUM(H7:H24)</f>
        <v>0</v>
      </c>
      <c r="I25" s="87"/>
      <c r="J25" s="87"/>
      <c r="K25" s="87"/>
      <c r="L25" s="87"/>
      <c r="M25" s="87"/>
      <c r="N25" s="428"/>
      <c r="O25" s="428"/>
      <c r="P25" s="367"/>
      <c r="Q25" s="87"/>
      <c r="R25" s="87">
        <f>SUM(R7:R24)</f>
        <v>0</v>
      </c>
      <c r="S25" s="16" t="str">
        <f t="shared" si="4"/>
        <v/>
      </c>
      <c r="T25" s="14"/>
      <c r="U25" s="4"/>
      <c r="V25" s="5" t="str">
        <v/>
      </c>
    </row>
    <row r="26" ht="15" customHeight="1" spans="1:22">
      <c r="A26" s="13" t="s">
        <v>696</v>
      </c>
      <c r="B26" s="85"/>
      <c r="C26" s="156"/>
      <c r="D26" s="157"/>
      <c r="E26" s="54"/>
      <c r="F26" s="87"/>
      <c r="G26" s="87">
        <f>H25</f>
        <v>0</v>
      </c>
      <c r="H26" s="87"/>
      <c r="I26" s="87"/>
      <c r="J26" s="87"/>
      <c r="K26" s="87"/>
      <c r="L26" s="87"/>
      <c r="M26" s="87"/>
      <c r="N26" s="428"/>
      <c r="O26" s="428"/>
      <c r="P26" s="367"/>
      <c r="Q26" s="87"/>
      <c r="R26" s="87"/>
      <c r="S26" s="16"/>
      <c r="T26" s="14"/>
      <c r="U26" s="4"/>
      <c r="V26" s="5" t="str">
        <v/>
      </c>
    </row>
    <row r="27" ht="15" customHeight="1" spans="1:22">
      <c r="A27" s="19" t="s">
        <v>697</v>
      </c>
      <c r="B27" s="426"/>
      <c r="C27" s="160"/>
      <c r="D27" s="161"/>
      <c r="E27" s="21"/>
      <c r="F27" s="31"/>
      <c r="G27" s="368">
        <f>G25-G26</f>
        <v>0</v>
      </c>
      <c r="H27" s="368"/>
      <c r="I27" s="368"/>
      <c r="J27" s="368"/>
      <c r="K27" s="368"/>
      <c r="L27" s="368"/>
      <c r="M27" s="368"/>
      <c r="N27" s="31"/>
      <c r="O27" s="31"/>
      <c r="P27" s="31"/>
      <c r="Q27" s="31"/>
      <c r="R27" s="368">
        <f>R25</f>
        <v>0</v>
      </c>
      <c r="S27" s="16" t="str">
        <f t="shared" si="4"/>
        <v/>
      </c>
      <c r="T27" s="21"/>
      <c r="U27" s="4"/>
      <c r="V27" s="5" t="str">
        <v/>
      </c>
    </row>
    <row r="28" customHeight="1" spans="1:22">
      <c r="A28" s="3" t="str">
        <f>基本信息输入表!$K$6&amp;"填表人："&amp;基本信息输入表!$M$34</f>
        <v>产权持有单位填表人：</v>
      </c>
      <c r="R28" s="3" t="str">
        <f>"评估人员："&amp;基本信息输入表!$Q$34</f>
        <v>评估人员：</v>
      </c>
      <c r="U28" s="3" t="s">
        <v>474</v>
      </c>
      <c r="V28" s="5" t="str">
        <v/>
      </c>
    </row>
    <row r="29" customHeight="1" spans="1:22">
      <c r="A29" s="3" t="str">
        <f>"填表日期："&amp;YEAR(基本信息输入表!$O$34)&amp;"年"&amp;MONTH(基本信息输入表!$O$34)&amp;"月"&amp;DAY(基本信息输入表!$O$34)&amp;"日"</f>
        <v>填表日期：1900年1月0日</v>
      </c>
      <c r="V29" s="5" t="str">
        <v/>
      </c>
    </row>
  </sheetData>
  <mergeCells count="5">
    <mergeCell ref="A2:T2"/>
    <mergeCell ref="A3:T3"/>
    <mergeCell ref="A25:D25"/>
    <mergeCell ref="A26:D26"/>
    <mergeCell ref="A27:D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75" orientation="landscape"/>
  <headerFooter scaleWithDoc="0">
    <oddFooter>&amp;C&amp;"Arial Narrow,常规"&amp;10 &amp;"宋体,常规"第&amp;"Arial Narrow,常规"&amp;P&amp;"宋体,常规"页，共&amp;"Arial Narrow,常规"&amp;N&amp;"宋体,常规"页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R29"/>
  <sheetViews>
    <sheetView showGridLines="0" topLeftCell="A16" workbookViewId="0">
      <selection activeCell="O30" sqref="O30"/>
    </sheetView>
  </sheetViews>
  <sheetFormatPr defaultColWidth="9" defaultRowHeight="15.75" customHeight="1"/>
  <cols>
    <col min="1" max="1" width="5.31666666666667" style="3" customWidth="1"/>
    <col min="2" max="2" width="10.3166666666667" style="3" customWidth="1"/>
    <col min="3" max="3" width="13.6916666666667" style="3" customWidth="1"/>
    <col min="4" max="4" width="10.8166666666667" style="3" customWidth="1"/>
    <col min="5" max="5" width="8" style="3" customWidth="1"/>
    <col min="6" max="6" width="7.31666666666667" style="3" customWidth="1"/>
    <col min="7" max="7" width="8.81666666666667" style="3" customWidth="1"/>
    <col min="8" max="8" width="13.8166666666667" style="3" customWidth="1"/>
    <col min="9" max="9" width="10.1916666666667" style="3" customWidth="1"/>
    <col min="10" max="10" width="11.3166666666667" style="3" customWidth="1"/>
    <col min="11" max="11" width="8" style="3" customWidth="1"/>
    <col min="12" max="12" width="9.5" style="3" customWidth="1"/>
    <col min="13" max="13" width="8.19166666666667" style="3" customWidth="1"/>
    <col min="14" max="14" width="12.1916666666667" style="3" customWidth="1"/>
    <col min="15" max="15" width="7.19166666666667" style="3" customWidth="1"/>
    <col min="16" max="16" width="8.19166666666667" style="3" customWidth="1"/>
    <col min="17" max="17" width="16" style="4" customWidth="1"/>
    <col min="18" max="18" width="5.69166666666667" style="5" customWidth="1"/>
    <col min="19" max="19" width="9" style="3" customWidth="1"/>
    <col min="20" max="16384" width="9" style="3"/>
  </cols>
  <sheetData>
    <row r="1" customHeight="1" spans="1:18">
      <c r="A1" s="6" t="s">
        <v>0</v>
      </c>
      <c r="B1" s="6"/>
      <c r="Q1" s="22" t="str">
        <f t="array" ref="Q1:R1">"请勿删除或清空该列内容"</f>
        <v>请勿删除或清空该列内容</v>
      </c>
      <c r="R1" s="23" t="str">
        <v>请勿删除或清空该列内容</v>
      </c>
    </row>
    <row r="2" s="1" customFormat="1" ht="30" customHeight="1" spans="1:18">
      <c r="A2" s="7" t="s">
        <v>698</v>
      </c>
      <c r="B2" s="7"/>
      <c r="Q2" s="24"/>
      <c r="R2" s="25" t="str">
        <f t="array" ref="R2:R7">""</f>
        <v/>
      </c>
    </row>
    <row r="3" customHeight="1" spans="1:18">
      <c r="A3" s="4" t="str">
        <f>"评估基准日："&amp;TEXT(基本信息输入表!M7,"yyyy年mm月dd日")</f>
        <v>评估基准日：2024年06月30日</v>
      </c>
      <c r="B3" s="4"/>
      <c r="R3" s="5" t="str">
        <v/>
      </c>
    </row>
    <row r="4" ht="14.25" customHeight="1" spans="1:18">
      <c r="A4" s="4"/>
      <c r="B4" s="4"/>
      <c r="C4" s="4"/>
      <c r="D4" s="4"/>
      <c r="E4" s="4"/>
      <c r="F4" s="4"/>
      <c r="G4" s="4"/>
      <c r="H4" s="4"/>
      <c r="I4" s="4"/>
      <c r="J4" s="4"/>
      <c r="K4" s="4"/>
      <c r="L4" s="4"/>
      <c r="M4" s="4"/>
      <c r="N4" s="4"/>
      <c r="O4" s="8" t="s">
        <v>699</v>
      </c>
      <c r="R4" s="5" t="str">
        <v/>
      </c>
    </row>
    <row r="5" customHeight="1" spans="1:18">
      <c r="A5" s="3" t="str">
        <f>基本信息输入表!K6&amp;"："&amp;基本信息输入表!M6</f>
        <v>产权持有单位：贵州林东煤业发展有限责任公司</v>
      </c>
      <c r="P5" s="8" t="s">
        <v>445</v>
      </c>
      <c r="R5" s="5" t="str">
        <v/>
      </c>
    </row>
    <row r="6" s="2" customFormat="1" ht="21" customHeight="1" spans="1:18">
      <c r="A6" s="34" t="s">
        <v>472</v>
      </c>
      <c r="B6" s="34" t="s">
        <v>640</v>
      </c>
      <c r="C6" s="34" t="s">
        <v>700</v>
      </c>
      <c r="D6" s="34" t="s">
        <v>701</v>
      </c>
      <c r="E6" s="11" t="s">
        <v>642</v>
      </c>
      <c r="F6" s="274" t="s">
        <v>655</v>
      </c>
      <c r="G6" s="366" t="s">
        <v>644</v>
      </c>
      <c r="H6" s="366" t="s">
        <v>215</v>
      </c>
      <c r="I6" s="11" t="s">
        <v>284</v>
      </c>
      <c r="J6" s="11" t="s">
        <v>683</v>
      </c>
      <c r="K6" s="11" t="s">
        <v>685</v>
      </c>
      <c r="L6" s="366" t="s">
        <v>647</v>
      </c>
      <c r="M6" s="366" t="s">
        <v>648</v>
      </c>
      <c r="N6" s="11" t="s">
        <v>216</v>
      </c>
      <c r="O6" s="34" t="s">
        <v>218</v>
      </c>
      <c r="P6" s="34" t="s">
        <v>348</v>
      </c>
      <c r="Q6" s="2" t="s">
        <v>518</v>
      </c>
      <c r="R6" s="26" t="str">
        <v/>
      </c>
    </row>
    <row r="7" ht="15" customHeight="1" spans="1:18">
      <c r="A7" s="13" t="str">
        <f>IF(C7="","",ROW()-6)</f>
        <v/>
      </c>
      <c r="B7" s="13"/>
      <c r="C7" s="14"/>
      <c r="D7" s="14"/>
      <c r="E7" s="14"/>
      <c r="F7" s="367"/>
      <c r="G7" s="87"/>
      <c r="H7" s="87">
        <f>F7*G7</f>
        <v>0</v>
      </c>
      <c r="I7" s="87"/>
      <c r="J7" s="87"/>
      <c r="K7" s="54"/>
      <c r="L7" s="54"/>
      <c r="M7" s="16"/>
      <c r="N7" s="16">
        <f>L7*M7</f>
        <v>0</v>
      </c>
      <c r="O7" s="16" t="str">
        <f t="shared" ref="O7:O25" si="0">IF(H7-I7=0,"",(N7-H7+I7)/(H7-I7)*100)</f>
        <v/>
      </c>
      <c r="P7" s="14"/>
      <c r="Q7" s="4" t="str">
        <f>"A"&amp;ROW()-6</f>
        <v>A1</v>
      </c>
      <c r="R7" s="5" t="str">
        <v/>
      </c>
    </row>
    <row r="8" ht="15" customHeight="1" spans="1:17">
      <c r="A8" s="13" t="str">
        <f t="shared" ref="A8:A24" si="1">IF(C8="","",ROW()-6)</f>
        <v/>
      </c>
      <c r="B8" s="13"/>
      <c r="C8" s="14"/>
      <c r="D8" s="14"/>
      <c r="E8" s="14"/>
      <c r="F8" s="367"/>
      <c r="G8" s="87"/>
      <c r="H8" s="87">
        <f t="shared" ref="H8:H24" si="2">F8*G8</f>
        <v>0</v>
      </c>
      <c r="I8" s="87"/>
      <c r="J8" s="87"/>
      <c r="K8" s="54"/>
      <c r="L8" s="54"/>
      <c r="M8" s="16"/>
      <c r="N8" s="16">
        <f t="shared" ref="N8:N24" si="3">L8*M8</f>
        <v>0</v>
      </c>
      <c r="O8" s="16" t="str">
        <f t="shared" si="0"/>
        <v/>
      </c>
      <c r="P8" s="14"/>
      <c r="Q8" s="4" t="str">
        <f t="shared" ref="Q8:Q24" si="4">"A"&amp;ROW()-6</f>
        <v>A2</v>
      </c>
    </row>
    <row r="9" ht="15" customHeight="1" spans="1:17">
      <c r="A9" s="13" t="str">
        <f t="shared" si="1"/>
        <v/>
      </c>
      <c r="B9" s="13"/>
      <c r="C9" s="14"/>
      <c r="D9" s="14"/>
      <c r="E9" s="14"/>
      <c r="F9" s="367"/>
      <c r="G9" s="87"/>
      <c r="H9" s="87">
        <f t="shared" si="2"/>
        <v>0</v>
      </c>
      <c r="I9" s="87"/>
      <c r="J9" s="87"/>
      <c r="K9" s="54"/>
      <c r="L9" s="54"/>
      <c r="M9" s="16"/>
      <c r="N9" s="16">
        <f t="shared" si="3"/>
        <v>0</v>
      </c>
      <c r="O9" s="16" t="str">
        <f t="shared" si="0"/>
        <v/>
      </c>
      <c r="P9" s="14"/>
      <c r="Q9" s="4" t="str">
        <f t="shared" si="4"/>
        <v>A3</v>
      </c>
    </row>
    <row r="10" ht="15" customHeight="1" spans="1:17">
      <c r="A10" s="13" t="str">
        <f t="shared" si="1"/>
        <v/>
      </c>
      <c r="B10" s="13"/>
      <c r="C10" s="14"/>
      <c r="D10" s="14"/>
      <c r="E10" s="14"/>
      <c r="F10" s="367"/>
      <c r="G10" s="87"/>
      <c r="H10" s="87">
        <f t="shared" si="2"/>
        <v>0</v>
      </c>
      <c r="I10" s="87"/>
      <c r="J10" s="87"/>
      <c r="K10" s="54"/>
      <c r="L10" s="54"/>
      <c r="M10" s="16"/>
      <c r="N10" s="16">
        <f t="shared" si="3"/>
        <v>0</v>
      </c>
      <c r="O10" s="16" t="str">
        <f t="shared" si="0"/>
        <v/>
      </c>
      <c r="P10" s="14"/>
      <c r="Q10" s="4" t="str">
        <f t="shared" si="4"/>
        <v>A4</v>
      </c>
    </row>
    <row r="11" ht="15" customHeight="1" spans="1:17">
      <c r="A11" s="13" t="str">
        <f t="shared" si="1"/>
        <v/>
      </c>
      <c r="B11" s="13"/>
      <c r="C11" s="14"/>
      <c r="D11" s="14"/>
      <c r="E11" s="14"/>
      <c r="F11" s="367"/>
      <c r="G11" s="87"/>
      <c r="H11" s="87">
        <f t="shared" si="2"/>
        <v>0</v>
      </c>
      <c r="I11" s="87"/>
      <c r="J11" s="87"/>
      <c r="K11" s="54"/>
      <c r="L11" s="54"/>
      <c r="M11" s="16"/>
      <c r="N11" s="16">
        <f t="shared" si="3"/>
        <v>0</v>
      </c>
      <c r="O11" s="16" t="str">
        <f t="shared" si="0"/>
        <v/>
      </c>
      <c r="P11" s="14"/>
      <c r="Q11" s="4" t="str">
        <f t="shared" si="4"/>
        <v>A5</v>
      </c>
    </row>
    <row r="12" ht="15" customHeight="1" spans="1:17">
      <c r="A12" s="13" t="str">
        <f t="shared" si="1"/>
        <v/>
      </c>
      <c r="B12" s="13"/>
      <c r="C12" s="14"/>
      <c r="D12" s="14"/>
      <c r="E12" s="14"/>
      <c r="F12" s="367"/>
      <c r="G12" s="87"/>
      <c r="H12" s="87">
        <f t="shared" si="2"/>
        <v>0</v>
      </c>
      <c r="I12" s="87"/>
      <c r="J12" s="87"/>
      <c r="K12" s="54"/>
      <c r="L12" s="54"/>
      <c r="M12" s="16"/>
      <c r="N12" s="16">
        <f t="shared" si="3"/>
        <v>0</v>
      </c>
      <c r="O12" s="16" t="str">
        <f t="shared" si="0"/>
        <v/>
      </c>
      <c r="P12" s="14"/>
      <c r="Q12" s="4" t="str">
        <f t="shared" si="4"/>
        <v>A6</v>
      </c>
    </row>
    <row r="13" ht="15" customHeight="1" spans="1:17">
      <c r="A13" s="13" t="str">
        <f t="shared" si="1"/>
        <v/>
      </c>
      <c r="B13" s="13"/>
      <c r="C13" s="14"/>
      <c r="D13" s="14"/>
      <c r="E13" s="14"/>
      <c r="F13" s="367"/>
      <c r="G13" s="87"/>
      <c r="H13" s="87">
        <f t="shared" si="2"/>
        <v>0</v>
      </c>
      <c r="I13" s="87"/>
      <c r="J13" s="87"/>
      <c r="K13" s="54"/>
      <c r="L13" s="54"/>
      <c r="M13" s="16"/>
      <c r="N13" s="16">
        <f t="shared" si="3"/>
        <v>0</v>
      </c>
      <c r="O13" s="16" t="str">
        <f t="shared" si="0"/>
        <v/>
      </c>
      <c r="P13" s="14"/>
      <c r="Q13" s="4" t="str">
        <f t="shared" si="4"/>
        <v>A7</v>
      </c>
    </row>
    <row r="14" ht="15" customHeight="1" spans="1:17">
      <c r="A14" s="13" t="str">
        <f t="shared" si="1"/>
        <v/>
      </c>
      <c r="B14" s="13"/>
      <c r="C14" s="14"/>
      <c r="D14" s="14"/>
      <c r="E14" s="14"/>
      <c r="F14" s="367"/>
      <c r="G14" s="87"/>
      <c r="H14" s="87">
        <f t="shared" si="2"/>
        <v>0</v>
      </c>
      <c r="I14" s="87"/>
      <c r="J14" s="87"/>
      <c r="K14" s="54"/>
      <c r="L14" s="54"/>
      <c r="M14" s="16"/>
      <c r="N14" s="16">
        <f t="shared" si="3"/>
        <v>0</v>
      </c>
      <c r="O14" s="16" t="str">
        <f t="shared" si="0"/>
        <v/>
      </c>
      <c r="P14" s="14"/>
      <c r="Q14" s="4" t="str">
        <f t="shared" si="4"/>
        <v>A8</v>
      </c>
    </row>
    <row r="15" ht="15" customHeight="1" spans="1:17">
      <c r="A15" s="13" t="str">
        <f t="shared" si="1"/>
        <v/>
      </c>
      <c r="B15" s="13"/>
      <c r="C15" s="14"/>
      <c r="D15" s="14"/>
      <c r="E15" s="14"/>
      <c r="F15" s="367"/>
      <c r="G15" s="87"/>
      <c r="H15" s="87">
        <f t="shared" si="2"/>
        <v>0</v>
      </c>
      <c r="I15" s="87"/>
      <c r="J15" s="87"/>
      <c r="K15" s="54"/>
      <c r="L15" s="54"/>
      <c r="M15" s="16"/>
      <c r="N15" s="16">
        <f t="shared" si="3"/>
        <v>0</v>
      </c>
      <c r="O15" s="16" t="str">
        <f t="shared" si="0"/>
        <v/>
      </c>
      <c r="P15" s="14"/>
      <c r="Q15" s="4" t="str">
        <f t="shared" si="4"/>
        <v>A9</v>
      </c>
    </row>
    <row r="16" ht="15" customHeight="1" spans="1:17">
      <c r="A16" s="13" t="str">
        <f t="shared" si="1"/>
        <v/>
      </c>
      <c r="B16" s="13"/>
      <c r="C16" s="14"/>
      <c r="D16" s="14"/>
      <c r="E16" s="14"/>
      <c r="F16" s="367"/>
      <c r="G16" s="87"/>
      <c r="H16" s="87">
        <f t="shared" si="2"/>
        <v>0</v>
      </c>
      <c r="I16" s="87"/>
      <c r="J16" s="87"/>
      <c r="K16" s="54"/>
      <c r="L16" s="54"/>
      <c r="M16" s="16"/>
      <c r="N16" s="16">
        <f t="shared" si="3"/>
        <v>0</v>
      </c>
      <c r="O16" s="16" t="str">
        <f t="shared" si="0"/>
        <v/>
      </c>
      <c r="P16" s="14"/>
      <c r="Q16" s="4" t="str">
        <f t="shared" si="4"/>
        <v>A10</v>
      </c>
    </row>
    <row r="17" ht="15" customHeight="1" spans="1:17">
      <c r="A17" s="13" t="str">
        <f t="shared" si="1"/>
        <v/>
      </c>
      <c r="B17" s="13"/>
      <c r="C17" s="14"/>
      <c r="D17" s="14"/>
      <c r="E17" s="14"/>
      <c r="F17" s="367"/>
      <c r="G17" s="87"/>
      <c r="H17" s="87">
        <f t="shared" si="2"/>
        <v>0</v>
      </c>
      <c r="I17" s="87"/>
      <c r="J17" s="87"/>
      <c r="K17" s="54"/>
      <c r="L17" s="54"/>
      <c r="M17" s="16"/>
      <c r="N17" s="16">
        <f t="shared" si="3"/>
        <v>0</v>
      </c>
      <c r="O17" s="16" t="str">
        <f t="shared" si="0"/>
        <v/>
      </c>
      <c r="P17" s="14"/>
      <c r="Q17" s="4" t="str">
        <f t="shared" si="4"/>
        <v>A11</v>
      </c>
    </row>
    <row r="18" ht="15" customHeight="1" spans="1:17">
      <c r="A18" s="13" t="str">
        <f t="shared" si="1"/>
        <v/>
      </c>
      <c r="B18" s="13"/>
      <c r="C18" s="14"/>
      <c r="D18" s="14"/>
      <c r="E18" s="14"/>
      <c r="F18" s="367"/>
      <c r="G18" s="87"/>
      <c r="H18" s="87">
        <f t="shared" si="2"/>
        <v>0</v>
      </c>
      <c r="I18" s="87"/>
      <c r="J18" s="87"/>
      <c r="K18" s="54"/>
      <c r="L18" s="54"/>
      <c r="M18" s="16"/>
      <c r="N18" s="16">
        <f t="shared" si="3"/>
        <v>0</v>
      </c>
      <c r="O18" s="16" t="str">
        <f t="shared" si="0"/>
        <v/>
      </c>
      <c r="P18" s="14"/>
      <c r="Q18" s="4" t="str">
        <f t="shared" si="4"/>
        <v>A12</v>
      </c>
    </row>
    <row r="19" ht="15" customHeight="1" spans="1:17">
      <c r="A19" s="13" t="str">
        <f t="shared" si="1"/>
        <v/>
      </c>
      <c r="B19" s="13"/>
      <c r="C19" s="14"/>
      <c r="D19" s="14"/>
      <c r="E19" s="14"/>
      <c r="F19" s="367"/>
      <c r="G19" s="87"/>
      <c r="H19" s="87">
        <f t="shared" si="2"/>
        <v>0</v>
      </c>
      <c r="I19" s="87"/>
      <c r="J19" s="87"/>
      <c r="K19" s="54"/>
      <c r="L19" s="54"/>
      <c r="M19" s="16"/>
      <c r="N19" s="16">
        <f t="shared" si="3"/>
        <v>0</v>
      </c>
      <c r="O19" s="16" t="str">
        <f t="shared" si="0"/>
        <v/>
      </c>
      <c r="P19" s="14"/>
      <c r="Q19" s="4" t="str">
        <f t="shared" si="4"/>
        <v>A13</v>
      </c>
    </row>
    <row r="20" ht="15" customHeight="1" spans="1:17">
      <c r="A20" s="13" t="str">
        <f t="shared" si="1"/>
        <v/>
      </c>
      <c r="B20" s="13"/>
      <c r="C20" s="14"/>
      <c r="D20" s="14"/>
      <c r="E20" s="14"/>
      <c r="F20" s="367"/>
      <c r="G20" s="87"/>
      <c r="H20" s="87">
        <f t="shared" si="2"/>
        <v>0</v>
      </c>
      <c r="I20" s="87"/>
      <c r="J20" s="87"/>
      <c r="K20" s="54"/>
      <c r="L20" s="54"/>
      <c r="M20" s="16"/>
      <c r="N20" s="16">
        <f t="shared" si="3"/>
        <v>0</v>
      </c>
      <c r="O20" s="16" t="str">
        <f t="shared" si="0"/>
        <v/>
      </c>
      <c r="P20" s="14"/>
      <c r="Q20" s="4" t="str">
        <f t="shared" si="4"/>
        <v>A14</v>
      </c>
    </row>
    <row r="21" ht="15" customHeight="1" spans="1:17">
      <c r="A21" s="13" t="str">
        <f t="shared" si="1"/>
        <v/>
      </c>
      <c r="B21" s="13"/>
      <c r="C21" s="14"/>
      <c r="D21" s="14"/>
      <c r="E21" s="14"/>
      <c r="F21" s="367"/>
      <c r="G21" s="87"/>
      <c r="H21" s="87">
        <f t="shared" si="2"/>
        <v>0</v>
      </c>
      <c r="I21" s="87"/>
      <c r="J21" s="87"/>
      <c r="K21" s="54"/>
      <c r="L21" s="54"/>
      <c r="M21" s="16"/>
      <c r="N21" s="16">
        <f t="shared" si="3"/>
        <v>0</v>
      </c>
      <c r="O21" s="16" t="str">
        <f t="shared" si="0"/>
        <v/>
      </c>
      <c r="P21" s="14"/>
      <c r="Q21" s="4" t="str">
        <f t="shared" si="4"/>
        <v>A15</v>
      </c>
    </row>
    <row r="22" ht="15" customHeight="1" spans="1:17">
      <c r="A22" s="13" t="str">
        <f t="shared" si="1"/>
        <v/>
      </c>
      <c r="B22" s="13"/>
      <c r="C22" s="14"/>
      <c r="D22" s="14"/>
      <c r="E22" s="14"/>
      <c r="F22" s="367"/>
      <c r="G22" s="87"/>
      <c r="H22" s="87">
        <f t="shared" si="2"/>
        <v>0</v>
      </c>
      <c r="I22" s="87"/>
      <c r="J22" s="87"/>
      <c r="K22" s="54"/>
      <c r="L22" s="54"/>
      <c r="M22" s="16"/>
      <c r="N22" s="16">
        <f t="shared" si="3"/>
        <v>0</v>
      </c>
      <c r="O22" s="16" t="str">
        <f t="shared" si="0"/>
        <v/>
      </c>
      <c r="P22" s="14"/>
      <c r="Q22" s="4" t="str">
        <f t="shared" si="4"/>
        <v>A16</v>
      </c>
    </row>
    <row r="23" ht="15" customHeight="1" spans="1:17">
      <c r="A23" s="13" t="str">
        <f t="shared" si="1"/>
        <v/>
      </c>
      <c r="B23" s="13"/>
      <c r="C23" s="14"/>
      <c r="D23" s="14"/>
      <c r="E23" s="14"/>
      <c r="F23" s="367"/>
      <c r="G23" s="87"/>
      <c r="H23" s="87">
        <f t="shared" si="2"/>
        <v>0</v>
      </c>
      <c r="I23" s="87"/>
      <c r="J23" s="87"/>
      <c r="K23" s="54"/>
      <c r="L23" s="54"/>
      <c r="M23" s="16"/>
      <c r="N23" s="16">
        <f t="shared" si="3"/>
        <v>0</v>
      </c>
      <c r="O23" s="16" t="str">
        <f t="shared" si="0"/>
        <v/>
      </c>
      <c r="P23" s="14"/>
      <c r="Q23" s="4" t="str">
        <f t="shared" si="4"/>
        <v>A17</v>
      </c>
    </row>
    <row r="24" ht="15" customHeight="1" spans="1:18">
      <c r="A24" s="13" t="str">
        <f t="shared" si="1"/>
        <v/>
      </c>
      <c r="B24" s="13"/>
      <c r="C24" s="14"/>
      <c r="D24" s="14"/>
      <c r="E24" s="14"/>
      <c r="F24" s="367"/>
      <c r="G24" s="87"/>
      <c r="H24" s="87">
        <f t="shared" si="2"/>
        <v>0</v>
      </c>
      <c r="I24" s="87"/>
      <c r="J24" s="87"/>
      <c r="K24" s="54"/>
      <c r="L24" s="54"/>
      <c r="M24" s="16"/>
      <c r="N24" s="16">
        <f t="shared" si="3"/>
        <v>0</v>
      </c>
      <c r="O24" s="16" t="str">
        <f t="shared" si="0"/>
        <v/>
      </c>
      <c r="P24" s="14"/>
      <c r="Q24" s="4" t="str">
        <f t="shared" si="4"/>
        <v>A18</v>
      </c>
      <c r="R24" s="5" t="str">
        <f t="array" ref="R24:R29">""</f>
        <v/>
      </c>
    </row>
    <row r="25" ht="15" customHeight="1" spans="1:18">
      <c r="A25" s="13" t="s">
        <v>702</v>
      </c>
      <c r="B25" s="85"/>
      <c r="C25" s="156"/>
      <c r="D25" s="156"/>
      <c r="E25" s="157"/>
      <c r="F25" s="367"/>
      <c r="G25" s="87"/>
      <c r="H25" s="87">
        <f>SUM(H7:H24)</f>
        <v>0</v>
      </c>
      <c r="I25" s="87">
        <f>SUM(I7:I24)</f>
        <v>0</v>
      </c>
      <c r="J25" s="87"/>
      <c r="K25" s="54"/>
      <c r="L25" s="54"/>
      <c r="M25" s="16"/>
      <c r="N25" s="87">
        <f>SUM(N7:N24)</f>
        <v>0</v>
      </c>
      <c r="O25" s="16" t="str">
        <f t="shared" si="0"/>
        <v/>
      </c>
      <c r="P25" s="14"/>
      <c r="R25" s="5" t="str">
        <v/>
      </c>
    </row>
    <row r="26" ht="15" customHeight="1" spans="1:18">
      <c r="A26" s="13" t="s">
        <v>703</v>
      </c>
      <c r="B26" s="85"/>
      <c r="C26" s="156"/>
      <c r="D26" s="156"/>
      <c r="E26" s="157"/>
      <c r="F26" s="367"/>
      <c r="G26" s="87"/>
      <c r="H26" s="87">
        <f>I25</f>
        <v>0</v>
      </c>
      <c r="I26" s="87"/>
      <c r="J26" s="87"/>
      <c r="K26" s="54"/>
      <c r="L26" s="54"/>
      <c r="M26" s="16"/>
      <c r="N26" s="16"/>
      <c r="O26" s="16"/>
      <c r="P26" s="14"/>
      <c r="R26" s="5" t="str">
        <v/>
      </c>
    </row>
    <row r="27" ht="15" customHeight="1" spans="1:18">
      <c r="A27" s="19" t="s">
        <v>704</v>
      </c>
      <c r="B27" s="426"/>
      <c r="C27" s="160"/>
      <c r="D27" s="160"/>
      <c r="E27" s="161"/>
      <c r="F27" s="368"/>
      <c r="G27" s="31"/>
      <c r="H27" s="368">
        <f>H25-H26</f>
        <v>0</v>
      </c>
      <c r="I27" s="368"/>
      <c r="J27" s="368"/>
      <c r="K27" s="31"/>
      <c r="L27" s="31"/>
      <c r="M27" s="31"/>
      <c r="N27" s="368">
        <f>N25</f>
        <v>0</v>
      </c>
      <c r="O27" s="16" t="str">
        <f>IF(H27-I27=0,"",(N27-H27+I27)/(H27-I27)*100)</f>
        <v/>
      </c>
      <c r="P27" s="21"/>
      <c r="R27" s="5" t="str">
        <v/>
      </c>
    </row>
    <row r="28" customHeight="1" spans="1:18">
      <c r="A28" s="3" t="str">
        <f>基本信息输入表!$K$6&amp;"填表人："&amp;基本信息输入表!$M$35</f>
        <v>产权持有单位填表人：</v>
      </c>
      <c r="N28" s="3" t="str">
        <f>"评估人员："&amp;基本信息输入表!$Q$35</f>
        <v>评估人员：</v>
      </c>
      <c r="R28" s="5" t="str">
        <v/>
      </c>
    </row>
    <row r="29" customHeight="1" spans="1:18">
      <c r="A29" s="3" t="str">
        <f>"填表日期："&amp;YEAR(基本信息输入表!$O$35)&amp;"年"&amp;MONTH(基本信息输入表!$O$35)&amp;"月"&amp;DAY(基本信息输入表!$O$35)&amp;"日"</f>
        <v>填表日期：1900年1月0日</v>
      </c>
      <c r="R29" s="5" t="str">
        <v/>
      </c>
    </row>
  </sheetData>
  <mergeCells count="6">
    <mergeCell ref="A2:P2"/>
    <mergeCell ref="A3:P3"/>
    <mergeCell ref="O4:P4"/>
    <mergeCell ref="A25:E25"/>
    <mergeCell ref="A26:E26"/>
    <mergeCell ref="A27:E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0" orientation="landscape"/>
  <headerFooter scaleWithDoc="0">
    <oddFooter>&amp;C&amp;"Arial Narrow,常规"&amp;10 &amp;"宋体,常规"第&amp;"Arial Narrow,常规"&amp;P&amp;"宋体,常规"页，共&amp;"Arial Narrow,常规"&amp;N&amp;"宋体,常规"页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Q29"/>
  <sheetViews>
    <sheetView showGridLines="0" workbookViewId="0">
      <selection activeCell="O30" sqref="O30"/>
    </sheetView>
  </sheetViews>
  <sheetFormatPr defaultColWidth="9" defaultRowHeight="15.75" customHeight="1"/>
  <cols>
    <col min="1" max="1" width="4.69166666666667" style="3" customWidth="1"/>
    <col min="2" max="3" width="10.6916666666667" style="3" customWidth="1"/>
    <col min="4" max="4" width="8" style="3" customWidth="1"/>
    <col min="5" max="5" width="8" style="236" customWidth="1"/>
    <col min="6" max="6" width="10.6916666666667" style="3" customWidth="1"/>
    <col min="7" max="7" width="12.1916666666667" style="3" customWidth="1"/>
    <col min="8" max="8" width="11.5" style="3" customWidth="1"/>
    <col min="9" max="9" width="11.3166666666667" style="3" customWidth="1"/>
    <col min="10" max="10" width="8" style="3" customWidth="1"/>
    <col min="11" max="11" width="8.69166666666667" style="3" customWidth="1"/>
    <col min="12" max="12" width="11" style="3" customWidth="1"/>
    <col min="13" max="13" width="9.69166666666667" style="3" customWidth="1"/>
    <col min="14" max="14" width="7" style="3" customWidth="1"/>
    <col min="15" max="15" width="9.69166666666667" style="3" customWidth="1"/>
    <col min="16" max="16" width="15.8166666666667" style="4" customWidth="1"/>
    <col min="17" max="17" width="5" style="5" customWidth="1"/>
    <col min="18" max="18" width="9" style="3" customWidth="1"/>
    <col min="19" max="16384" width="9" style="3"/>
  </cols>
  <sheetData>
    <row r="1" customHeight="1" spans="1:17">
      <c r="A1" s="6" t="s">
        <v>0</v>
      </c>
      <c r="B1" s="6"/>
      <c r="P1" s="22" t="str">
        <f t="array" ref="P1:Q1">"请勿删除或清空该列内容"</f>
        <v>请勿删除或清空该列内容</v>
      </c>
      <c r="Q1" s="23" t="str">
        <v>请勿删除或清空该列内容</v>
      </c>
    </row>
    <row r="2" s="1" customFormat="1" ht="30" customHeight="1" spans="1:17">
      <c r="A2" s="7" t="s">
        <v>705</v>
      </c>
      <c r="B2" s="7"/>
      <c r="C2" s="7"/>
      <c r="D2" s="7"/>
      <c r="E2" s="7"/>
      <c r="F2" s="7"/>
      <c r="G2" s="7"/>
      <c r="H2" s="7"/>
      <c r="I2" s="7"/>
      <c r="J2" s="7"/>
      <c r="K2" s="7"/>
      <c r="L2" s="7"/>
      <c r="M2" s="7"/>
      <c r="N2" s="7"/>
      <c r="O2" s="7"/>
      <c r="P2" s="24"/>
      <c r="Q2" s="25" t="str">
        <f t="array" ref="Q2:Q7">""</f>
        <v/>
      </c>
    </row>
    <row r="3" customHeight="1" spans="1:17">
      <c r="A3" s="4" t="str">
        <f>"评估基准日："&amp;TEXT(基本信息输入表!M7,"yyyy年mm月dd日")</f>
        <v>评估基准日：2024年06月30日</v>
      </c>
      <c r="B3" s="4"/>
      <c r="Q3" s="5" t="str">
        <v/>
      </c>
    </row>
    <row r="4" ht="14.25" customHeight="1" spans="1:17">
      <c r="A4" s="4"/>
      <c r="B4" s="4"/>
      <c r="C4" s="4"/>
      <c r="D4" s="4"/>
      <c r="E4" s="343"/>
      <c r="F4" s="4"/>
      <c r="G4" s="4"/>
      <c r="H4" s="4"/>
      <c r="I4" s="4"/>
      <c r="J4" s="4"/>
      <c r="K4" s="4"/>
      <c r="L4" s="4"/>
      <c r="M4" s="4"/>
      <c r="N4" s="4"/>
      <c r="O4" s="8" t="s">
        <v>706</v>
      </c>
      <c r="Q4" s="5" t="str">
        <v/>
      </c>
    </row>
    <row r="5" customHeight="1" spans="1:17">
      <c r="A5" s="3" t="str">
        <f>基本信息输入表!K6&amp;"："&amp;基本信息输入表!M6</f>
        <v>产权持有单位：贵州林东煤业发展有限责任公司</v>
      </c>
      <c r="O5" s="8" t="s">
        <v>445</v>
      </c>
      <c r="Q5" s="5" t="str">
        <v/>
      </c>
    </row>
    <row r="6" s="2" customFormat="1" ht="24" customHeight="1" spans="1:17">
      <c r="A6" s="34" t="s">
        <v>472</v>
      </c>
      <c r="B6" s="34" t="s">
        <v>640</v>
      </c>
      <c r="C6" s="34" t="s">
        <v>641</v>
      </c>
      <c r="D6" s="11" t="s">
        <v>642</v>
      </c>
      <c r="E6" s="344" t="s">
        <v>707</v>
      </c>
      <c r="F6" s="11" t="s">
        <v>708</v>
      </c>
      <c r="G6" s="11" t="s">
        <v>643</v>
      </c>
      <c r="H6" s="11" t="s">
        <v>215</v>
      </c>
      <c r="I6" s="11" t="s">
        <v>284</v>
      </c>
      <c r="J6" s="11" t="s">
        <v>647</v>
      </c>
      <c r="K6" s="11" t="s">
        <v>648</v>
      </c>
      <c r="L6" s="11" t="s">
        <v>709</v>
      </c>
      <c r="M6" s="11" t="s">
        <v>216</v>
      </c>
      <c r="N6" s="34" t="s">
        <v>218</v>
      </c>
      <c r="O6" s="34" t="s">
        <v>348</v>
      </c>
      <c r="P6" s="2" t="s">
        <v>518</v>
      </c>
      <c r="Q6" s="26" t="str">
        <v/>
      </c>
    </row>
    <row r="7" ht="15" customHeight="1" spans="1:17">
      <c r="A7" s="13" t="str">
        <f>IF(C7="","",ROW()-6)</f>
        <v/>
      </c>
      <c r="B7" s="13"/>
      <c r="C7" s="14"/>
      <c r="D7" s="14"/>
      <c r="E7" s="15"/>
      <c r="F7" s="55"/>
      <c r="G7" s="124"/>
      <c r="H7" s="55"/>
      <c r="I7" s="55"/>
      <c r="J7" s="124"/>
      <c r="K7" s="55"/>
      <c r="L7" s="55"/>
      <c r="M7" s="55">
        <f>IF(L7="",J7*K7,J7*K7*L7/100)</f>
        <v>0</v>
      </c>
      <c r="N7" s="288" t="str">
        <f t="shared" ref="N7" si="0">IF(H7-I7=0,"",(M7-H7+I7)/(H7-I7)*100)</f>
        <v/>
      </c>
      <c r="O7" s="14"/>
      <c r="P7" s="4" t="str">
        <f>"A"&amp;ROW()-6</f>
        <v>A1</v>
      </c>
      <c r="Q7" s="5" t="str">
        <v/>
      </c>
    </row>
    <row r="8" ht="15" customHeight="1" spans="1:16">
      <c r="A8" s="13" t="str">
        <f t="shared" ref="A8:A24" si="1">IF(C8="","",ROW()-6)</f>
        <v/>
      </c>
      <c r="B8" s="13"/>
      <c r="C8" s="14"/>
      <c r="D8" s="14"/>
      <c r="E8" s="15"/>
      <c r="F8" s="55"/>
      <c r="G8" s="124"/>
      <c r="H8" s="55"/>
      <c r="I8" s="55"/>
      <c r="J8" s="124"/>
      <c r="K8" s="55"/>
      <c r="L8" s="55"/>
      <c r="M8" s="55">
        <f t="shared" ref="M8:M24" si="2">IF(L8="",J8*K8,J8*K8*L8/100)</f>
        <v>0</v>
      </c>
      <c r="N8" s="288" t="str">
        <f t="shared" ref="N8:N27" si="3">IF(H8-I8=0,"",(M8-H8+I8)/(H8-I8)*100)</f>
        <v/>
      </c>
      <c r="O8" s="14"/>
      <c r="P8" s="4" t="str">
        <f t="shared" ref="P8:P24" si="4">"A"&amp;ROW()-6</f>
        <v>A2</v>
      </c>
    </row>
    <row r="9" ht="15" customHeight="1" spans="1:16">
      <c r="A9" s="13" t="str">
        <f t="shared" si="1"/>
        <v/>
      </c>
      <c r="B9" s="13"/>
      <c r="C9" s="14"/>
      <c r="D9" s="14"/>
      <c r="E9" s="15"/>
      <c r="F9" s="55"/>
      <c r="G9" s="124"/>
      <c r="H9" s="55"/>
      <c r="I9" s="55"/>
      <c r="J9" s="124"/>
      <c r="K9" s="55"/>
      <c r="L9" s="55"/>
      <c r="M9" s="55">
        <f t="shared" si="2"/>
        <v>0</v>
      </c>
      <c r="N9" s="288" t="str">
        <f t="shared" si="3"/>
        <v/>
      </c>
      <c r="O9" s="14"/>
      <c r="P9" s="4" t="str">
        <f t="shared" si="4"/>
        <v>A3</v>
      </c>
    </row>
    <row r="10" ht="15" customHeight="1" spans="1:16">
      <c r="A10" s="13" t="str">
        <f t="shared" si="1"/>
        <v/>
      </c>
      <c r="B10" s="13"/>
      <c r="C10" s="14"/>
      <c r="D10" s="14"/>
      <c r="E10" s="15"/>
      <c r="F10" s="55"/>
      <c r="G10" s="124"/>
      <c r="H10" s="55"/>
      <c r="I10" s="55"/>
      <c r="J10" s="124"/>
      <c r="K10" s="55"/>
      <c r="L10" s="55"/>
      <c r="M10" s="55">
        <f t="shared" si="2"/>
        <v>0</v>
      </c>
      <c r="N10" s="288" t="str">
        <f t="shared" si="3"/>
        <v/>
      </c>
      <c r="O10" s="14"/>
      <c r="P10" s="4" t="str">
        <f t="shared" si="4"/>
        <v>A4</v>
      </c>
    </row>
    <row r="11" ht="15" customHeight="1" spans="1:16">
      <c r="A11" s="13" t="str">
        <f t="shared" si="1"/>
        <v/>
      </c>
      <c r="B11" s="13"/>
      <c r="C11" s="14"/>
      <c r="D11" s="14"/>
      <c r="E11" s="15"/>
      <c r="F11" s="55"/>
      <c r="G11" s="124"/>
      <c r="H11" s="55"/>
      <c r="I11" s="55"/>
      <c r="J11" s="124"/>
      <c r="K11" s="55"/>
      <c r="L11" s="55"/>
      <c r="M11" s="55">
        <f t="shared" si="2"/>
        <v>0</v>
      </c>
      <c r="N11" s="288" t="str">
        <f t="shared" si="3"/>
        <v/>
      </c>
      <c r="O11" s="14"/>
      <c r="P11" s="4" t="str">
        <f t="shared" si="4"/>
        <v>A5</v>
      </c>
    </row>
    <row r="12" ht="15" customHeight="1" spans="1:16">
      <c r="A12" s="13" t="str">
        <f t="shared" si="1"/>
        <v/>
      </c>
      <c r="B12" s="13"/>
      <c r="C12" s="14"/>
      <c r="D12" s="14"/>
      <c r="E12" s="15"/>
      <c r="F12" s="55"/>
      <c r="G12" s="124"/>
      <c r="H12" s="55"/>
      <c r="I12" s="55"/>
      <c r="J12" s="124"/>
      <c r="K12" s="55"/>
      <c r="L12" s="55"/>
      <c r="M12" s="55">
        <f t="shared" si="2"/>
        <v>0</v>
      </c>
      <c r="N12" s="288" t="str">
        <f t="shared" si="3"/>
        <v/>
      </c>
      <c r="O12" s="14"/>
      <c r="P12" s="4" t="str">
        <f t="shared" si="4"/>
        <v>A6</v>
      </c>
    </row>
    <row r="13" ht="15" customHeight="1" spans="1:16">
      <c r="A13" s="13" t="str">
        <f t="shared" si="1"/>
        <v/>
      </c>
      <c r="B13" s="13"/>
      <c r="C13" s="14"/>
      <c r="D13" s="14"/>
      <c r="E13" s="15"/>
      <c r="F13" s="55"/>
      <c r="G13" s="124"/>
      <c r="H13" s="55"/>
      <c r="I13" s="55"/>
      <c r="J13" s="124"/>
      <c r="K13" s="55"/>
      <c r="L13" s="55"/>
      <c r="M13" s="55">
        <f t="shared" si="2"/>
        <v>0</v>
      </c>
      <c r="N13" s="288" t="str">
        <f t="shared" si="3"/>
        <v/>
      </c>
      <c r="O13" s="14"/>
      <c r="P13" s="4" t="str">
        <f t="shared" si="4"/>
        <v>A7</v>
      </c>
    </row>
    <row r="14" ht="15" customHeight="1" spans="1:16">
      <c r="A14" s="13" t="str">
        <f t="shared" si="1"/>
        <v/>
      </c>
      <c r="B14" s="13"/>
      <c r="C14" s="14"/>
      <c r="D14" s="14"/>
      <c r="E14" s="15"/>
      <c r="F14" s="55"/>
      <c r="G14" s="124"/>
      <c r="H14" s="55"/>
      <c r="I14" s="55"/>
      <c r="J14" s="124"/>
      <c r="K14" s="55"/>
      <c r="L14" s="55"/>
      <c r="M14" s="55">
        <f t="shared" si="2"/>
        <v>0</v>
      </c>
      <c r="N14" s="288" t="str">
        <f t="shared" si="3"/>
        <v/>
      </c>
      <c r="O14" s="14"/>
      <c r="P14" s="4" t="str">
        <f t="shared" si="4"/>
        <v>A8</v>
      </c>
    </row>
    <row r="15" ht="15" customHeight="1" spans="1:16">
      <c r="A15" s="13" t="str">
        <f t="shared" si="1"/>
        <v/>
      </c>
      <c r="B15" s="13"/>
      <c r="C15" s="14"/>
      <c r="D15" s="14"/>
      <c r="E15" s="15"/>
      <c r="F15" s="55"/>
      <c r="G15" s="124"/>
      <c r="H15" s="55"/>
      <c r="I15" s="55"/>
      <c r="J15" s="124"/>
      <c r="K15" s="55"/>
      <c r="L15" s="55"/>
      <c r="M15" s="55">
        <f t="shared" si="2"/>
        <v>0</v>
      </c>
      <c r="N15" s="288" t="str">
        <f t="shared" si="3"/>
        <v/>
      </c>
      <c r="O15" s="14"/>
      <c r="P15" s="4" t="str">
        <f t="shared" si="4"/>
        <v>A9</v>
      </c>
    </row>
    <row r="16" ht="15" customHeight="1" spans="1:16">
      <c r="A16" s="13" t="str">
        <f t="shared" si="1"/>
        <v/>
      </c>
      <c r="B16" s="13"/>
      <c r="C16" s="14"/>
      <c r="D16" s="14"/>
      <c r="E16" s="15"/>
      <c r="F16" s="55"/>
      <c r="G16" s="124"/>
      <c r="H16" s="55"/>
      <c r="I16" s="55"/>
      <c r="J16" s="124"/>
      <c r="K16" s="55"/>
      <c r="L16" s="55"/>
      <c r="M16" s="55">
        <f t="shared" si="2"/>
        <v>0</v>
      </c>
      <c r="N16" s="288" t="str">
        <f t="shared" si="3"/>
        <v/>
      </c>
      <c r="O16" s="14"/>
      <c r="P16" s="4" t="str">
        <f t="shared" si="4"/>
        <v>A10</v>
      </c>
    </row>
    <row r="17" ht="15" customHeight="1" spans="1:16">
      <c r="A17" s="13" t="str">
        <f t="shared" si="1"/>
        <v/>
      </c>
      <c r="B17" s="13"/>
      <c r="C17" s="14"/>
      <c r="D17" s="14"/>
      <c r="E17" s="15"/>
      <c r="F17" s="55"/>
      <c r="G17" s="124"/>
      <c r="H17" s="55"/>
      <c r="I17" s="55"/>
      <c r="J17" s="124"/>
      <c r="K17" s="55"/>
      <c r="L17" s="55"/>
      <c r="M17" s="55">
        <f t="shared" si="2"/>
        <v>0</v>
      </c>
      <c r="N17" s="288" t="str">
        <f t="shared" si="3"/>
        <v/>
      </c>
      <c r="O17" s="14"/>
      <c r="P17" s="4" t="str">
        <f t="shared" si="4"/>
        <v>A11</v>
      </c>
    </row>
    <row r="18" ht="15" customHeight="1" spans="1:16">
      <c r="A18" s="13" t="str">
        <f t="shared" si="1"/>
        <v/>
      </c>
      <c r="B18" s="13"/>
      <c r="C18" s="14"/>
      <c r="D18" s="14"/>
      <c r="E18" s="15"/>
      <c r="F18" s="55"/>
      <c r="G18" s="124"/>
      <c r="H18" s="55"/>
      <c r="I18" s="55"/>
      <c r="J18" s="124"/>
      <c r="K18" s="55"/>
      <c r="L18" s="55"/>
      <c r="M18" s="55">
        <f t="shared" si="2"/>
        <v>0</v>
      </c>
      <c r="N18" s="288" t="str">
        <f t="shared" si="3"/>
        <v/>
      </c>
      <c r="O18" s="14"/>
      <c r="P18" s="4" t="str">
        <f t="shared" si="4"/>
        <v>A12</v>
      </c>
    </row>
    <row r="19" ht="15" customHeight="1" spans="1:16">
      <c r="A19" s="13" t="str">
        <f t="shared" si="1"/>
        <v/>
      </c>
      <c r="B19" s="13"/>
      <c r="C19" s="14"/>
      <c r="D19" s="14"/>
      <c r="E19" s="15"/>
      <c r="F19" s="55"/>
      <c r="G19" s="124"/>
      <c r="H19" s="55"/>
      <c r="I19" s="55"/>
      <c r="J19" s="124"/>
      <c r="K19" s="55"/>
      <c r="L19" s="55"/>
      <c r="M19" s="55">
        <f t="shared" si="2"/>
        <v>0</v>
      </c>
      <c r="N19" s="288" t="str">
        <f t="shared" si="3"/>
        <v/>
      </c>
      <c r="O19" s="14"/>
      <c r="P19" s="4" t="str">
        <f t="shared" si="4"/>
        <v>A13</v>
      </c>
    </row>
    <row r="20" ht="15" customHeight="1" spans="1:16">
      <c r="A20" s="13" t="str">
        <f t="shared" si="1"/>
        <v/>
      </c>
      <c r="B20" s="13"/>
      <c r="C20" s="14"/>
      <c r="D20" s="14"/>
      <c r="E20" s="15"/>
      <c r="F20" s="55"/>
      <c r="G20" s="124"/>
      <c r="H20" s="55"/>
      <c r="I20" s="55"/>
      <c r="J20" s="124"/>
      <c r="K20" s="55"/>
      <c r="L20" s="55"/>
      <c r="M20" s="55">
        <f t="shared" si="2"/>
        <v>0</v>
      </c>
      <c r="N20" s="288" t="str">
        <f t="shared" si="3"/>
        <v/>
      </c>
      <c r="O20" s="14"/>
      <c r="P20" s="4" t="str">
        <f t="shared" si="4"/>
        <v>A14</v>
      </c>
    </row>
    <row r="21" ht="15" customHeight="1" spans="1:16">
      <c r="A21" s="13" t="str">
        <f t="shared" si="1"/>
        <v/>
      </c>
      <c r="B21" s="13"/>
      <c r="C21" s="14"/>
      <c r="D21" s="14"/>
      <c r="E21" s="15"/>
      <c r="F21" s="55"/>
      <c r="G21" s="124"/>
      <c r="H21" s="55"/>
      <c r="I21" s="55"/>
      <c r="J21" s="124"/>
      <c r="K21" s="55"/>
      <c r="L21" s="55"/>
      <c r="M21" s="55">
        <f t="shared" si="2"/>
        <v>0</v>
      </c>
      <c r="N21" s="288" t="str">
        <f t="shared" si="3"/>
        <v/>
      </c>
      <c r="O21" s="14"/>
      <c r="P21" s="4" t="str">
        <f t="shared" si="4"/>
        <v>A15</v>
      </c>
    </row>
    <row r="22" ht="15" customHeight="1" spans="1:16">
      <c r="A22" s="13" t="str">
        <f t="shared" si="1"/>
        <v/>
      </c>
      <c r="B22" s="13"/>
      <c r="C22" s="14"/>
      <c r="D22" s="14"/>
      <c r="E22" s="15"/>
      <c r="F22" s="55"/>
      <c r="G22" s="124"/>
      <c r="H22" s="55"/>
      <c r="I22" s="55"/>
      <c r="J22" s="124"/>
      <c r="K22" s="55"/>
      <c r="L22" s="55"/>
      <c r="M22" s="55">
        <f t="shared" si="2"/>
        <v>0</v>
      </c>
      <c r="N22" s="288" t="str">
        <f t="shared" si="3"/>
        <v/>
      </c>
      <c r="O22" s="14"/>
      <c r="P22" s="4" t="str">
        <f t="shared" si="4"/>
        <v>A16</v>
      </c>
    </row>
    <row r="23" ht="15" customHeight="1" spans="1:16">
      <c r="A23" s="13" t="str">
        <f t="shared" si="1"/>
        <v/>
      </c>
      <c r="B23" s="13"/>
      <c r="C23" s="14"/>
      <c r="D23" s="14"/>
      <c r="E23" s="15"/>
      <c r="F23" s="55"/>
      <c r="G23" s="124"/>
      <c r="H23" s="55"/>
      <c r="I23" s="55"/>
      <c r="J23" s="124"/>
      <c r="K23" s="55"/>
      <c r="L23" s="55"/>
      <c r="M23" s="55">
        <f t="shared" si="2"/>
        <v>0</v>
      </c>
      <c r="N23" s="288" t="str">
        <f t="shared" si="3"/>
        <v/>
      </c>
      <c r="O23" s="14"/>
      <c r="P23" s="4" t="str">
        <f t="shared" si="4"/>
        <v>A17</v>
      </c>
    </row>
    <row r="24" ht="15" customHeight="1" spans="1:17">
      <c r="A24" s="13" t="str">
        <f t="shared" si="1"/>
        <v/>
      </c>
      <c r="B24" s="13"/>
      <c r="C24" s="14"/>
      <c r="D24" s="14"/>
      <c r="E24" s="15"/>
      <c r="F24" s="55"/>
      <c r="G24" s="124"/>
      <c r="H24" s="55"/>
      <c r="I24" s="55"/>
      <c r="J24" s="124"/>
      <c r="K24" s="55"/>
      <c r="L24" s="55"/>
      <c r="M24" s="55">
        <f t="shared" si="2"/>
        <v>0</v>
      </c>
      <c r="N24" s="288" t="str">
        <f t="shared" si="3"/>
        <v/>
      </c>
      <c r="O24" s="14"/>
      <c r="P24" s="4" t="str">
        <f t="shared" si="4"/>
        <v>A18</v>
      </c>
      <c r="Q24" s="5" t="str">
        <f t="array" ref="Q24:Q29">""</f>
        <v/>
      </c>
    </row>
    <row r="25" ht="15" customHeight="1" spans="1:17">
      <c r="A25" s="13" t="s">
        <v>666</v>
      </c>
      <c r="B25" s="85"/>
      <c r="C25" s="66"/>
      <c r="D25" s="66"/>
      <c r="E25" s="63"/>
      <c r="F25" s="55"/>
      <c r="G25" s="124"/>
      <c r="H25" s="76">
        <f>SUM(H7:H24)</f>
        <v>0</v>
      </c>
      <c r="I25" s="76">
        <f>SUM(I7:I24)</f>
        <v>0</v>
      </c>
      <c r="J25" s="76"/>
      <c r="K25" s="76"/>
      <c r="L25" s="76"/>
      <c r="M25" s="76">
        <f>SUM(M7:M24)</f>
        <v>0</v>
      </c>
      <c r="N25" s="16" t="str">
        <f t="shared" si="3"/>
        <v/>
      </c>
      <c r="O25" s="16"/>
      <c r="Q25" s="5" t="str">
        <v/>
      </c>
    </row>
    <row r="26" ht="15" customHeight="1" spans="1:17">
      <c r="A26" s="13" t="s">
        <v>667</v>
      </c>
      <c r="B26" s="85"/>
      <c r="C26" s="66"/>
      <c r="D26" s="66"/>
      <c r="E26" s="63"/>
      <c r="F26" s="55"/>
      <c r="G26" s="124"/>
      <c r="H26" s="76">
        <f>I25</f>
        <v>0</v>
      </c>
      <c r="I26" s="76"/>
      <c r="J26" s="76"/>
      <c r="K26" s="76"/>
      <c r="L26" s="76"/>
      <c r="M26" s="76"/>
      <c r="N26" s="16"/>
      <c r="O26" s="16"/>
      <c r="Q26" s="5" t="str">
        <v/>
      </c>
    </row>
    <row r="27" ht="15" customHeight="1" spans="1:17">
      <c r="A27" s="19" t="s">
        <v>668</v>
      </c>
      <c r="B27" s="426"/>
      <c r="C27" s="10"/>
      <c r="D27" s="10"/>
      <c r="E27" s="64"/>
      <c r="F27" s="427"/>
      <c r="G27" s="58"/>
      <c r="H27" s="76">
        <f>H25-H26</f>
        <v>0</v>
      </c>
      <c r="I27" s="133"/>
      <c r="J27" s="133"/>
      <c r="K27" s="133"/>
      <c r="L27" s="133"/>
      <c r="M27" s="133">
        <f>M25</f>
        <v>0</v>
      </c>
      <c r="N27" s="16" t="str">
        <f t="shared" si="3"/>
        <v/>
      </c>
      <c r="O27" s="31"/>
      <c r="Q27" s="5" t="str">
        <v/>
      </c>
    </row>
    <row r="28" customHeight="1" spans="1:17">
      <c r="A28" s="3" t="str">
        <f>基本信息输入表!$K$6&amp;"填表人："&amp;基本信息输入表!$M$36</f>
        <v>产权持有单位填表人：</v>
      </c>
      <c r="M28" s="3" t="str">
        <f>"评估人员："&amp;基本信息输入表!$Q$36</f>
        <v>评估人员：</v>
      </c>
      <c r="P28" s="4" t="s">
        <v>474</v>
      </c>
      <c r="Q28" s="5" t="str">
        <v/>
      </c>
    </row>
    <row r="29" customHeight="1" spans="1:17">
      <c r="A29" s="3" t="str">
        <f>"填表日期："&amp;YEAR(基本信息输入表!$O$36)&amp;"年"&amp;MONTH(基本信息输入表!$O$36)&amp;"月"&amp;DAY(基本信息输入表!$O$36)&amp;"日"</f>
        <v>填表日期：1900年1月0日</v>
      </c>
      <c r="Q29" s="5" t="str">
        <v/>
      </c>
    </row>
  </sheetData>
  <mergeCells count="5">
    <mergeCell ref="A2:O2"/>
    <mergeCell ref="A3:O3"/>
    <mergeCell ref="A25:E25"/>
    <mergeCell ref="A26:E26"/>
    <mergeCell ref="A27:E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Q40"/>
  <sheetViews>
    <sheetView showGridLines="0" zoomScale="90" zoomScaleNormal="90" workbookViewId="0">
      <selection activeCell="O30" sqref="O30"/>
    </sheetView>
  </sheetViews>
  <sheetFormatPr defaultColWidth="9" defaultRowHeight="12"/>
  <cols>
    <col min="1" max="1" width="6.81666666666667" style="373" customWidth="1"/>
    <col min="2" max="3" width="15.1916666666667" style="373" customWidth="1"/>
    <col min="4" max="4" width="14.6916666666667" style="373" customWidth="1"/>
    <col min="5" max="5" width="9.81666666666667" style="373" customWidth="1"/>
    <col min="6" max="6" width="6.5" style="373" customWidth="1"/>
    <col min="7" max="8" width="8" style="413" customWidth="1"/>
    <col min="9" max="9" width="12.6916666666667" style="373" customWidth="1"/>
    <col min="10" max="10" width="16.8166666666667" style="373" customWidth="1"/>
    <col min="11" max="11" width="11.8166666666667" style="373" customWidth="1"/>
    <col min="12" max="12" width="9.31666666666667" style="373" customWidth="1"/>
    <col min="13" max="13" width="10.6916666666667" style="373" customWidth="1"/>
    <col min="14" max="14" width="7.69166666666667" style="373" customWidth="1"/>
    <col min="15" max="15" width="12.8166666666667" style="373" customWidth="1"/>
    <col min="16" max="16" width="17.1916666666667" style="379" customWidth="1"/>
    <col min="17" max="17" width="5.31666666666667" style="375" customWidth="1"/>
    <col min="18" max="244" width="9" style="373" customWidth="1"/>
    <col min="245" max="245" width="6.5" style="373" customWidth="1"/>
    <col min="246" max="246" width="13.1916666666667" style="373" customWidth="1"/>
    <col min="247" max="248" width="12.6916666666667" style="373" customWidth="1"/>
    <col min="249" max="249" width="15.6916666666667" style="373" customWidth="1"/>
    <col min="250" max="250" width="10" style="373" customWidth="1"/>
    <col min="251" max="251" width="9" style="373" customWidth="1"/>
    <col min="252" max="252" width="9.19166666666667" style="373" customWidth="1"/>
    <col min="253" max="253" width="10" style="373" customWidth="1"/>
    <col min="254" max="254" width="11.1916666666667" style="373" customWidth="1"/>
    <col min="255" max="255" width="17.6916666666667" style="373" customWidth="1"/>
    <col min="256" max="256" width="14.1916666666667" style="373" customWidth="1"/>
    <col min="257" max="257" width="32" style="373" customWidth="1"/>
    <col min="258" max="259" width="9.19166666666667" style="373" customWidth="1"/>
    <col min="260" max="260" width="9" style="373" customWidth="1"/>
    <col min="261" max="261" width="9.19166666666667" style="373" customWidth="1"/>
    <col min="262" max="262" width="9" style="373" customWidth="1"/>
    <col min="263" max="263" width="9.19166666666667" style="373" customWidth="1"/>
    <col min="264" max="264" width="13.6916666666667" style="373" customWidth="1"/>
    <col min="265" max="265" width="12.5" style="373" customWidth="1"/>
    <col min="266" max="268" width="13.6916666666667" style="373" customWidth="1"/>
    <col min="269" max="269" width="15.6916666666667" style="373" customWidth="1"/>
    <col min="270" max="270" width="9.19166666666667" style="373" customWidth="1"/>
    <col min="271" max="271" width="22" style="373" customWidth="1"/>
    <col min="272" max="272" width="11.6916666666667" style="373" customWidth="1"/>
    <col min="273" max="500" width="9" style="373" customWidth="1"/>
    <col min="501" max="501" width="6.5" style="373" customWidth="1"/>
    <col min="502" max="502" width="13.1916666666667" style="373" customWidth="1"/>
    <col min="503" max="504" width="12.6916666666667" style="373" customWidth="1"/>
    <col min="505" max="505" width="15.6916666666667" style="373" customWidth="1"/>
    <col min="506" max="506" width="10" style="373" customWidth="1"/>
    <col min="507" max="507" width="9" style="373" customWidth="1"/>
    <col min="508" max="508" width="9.19166666666667" style="373" customWidth="1"/>
    <col min="509" max="509" width="10" style="373" customWidth="1"/>
    <col min="510" max="510" width="11.1916666666667" style="373" customWidth="1"/>
    <col min="511" max="511" width="17.6916666666667" style="373" customWidth="1"/>
    <col min="512" max="512" width="14.1916666666667" style="373" customWidth="1"/>
    <col min="513" max="513" width="32" style="373" customWidth="1"/>
    <col min="514" max="515" width="9.19166666666667" style="373" customWidth="1"/>
    <col min="516" max="516" width="9" style="373" customWidth="1"/>
    <col min="517" max="517" width="9.19166666666667" style="373" customWidth="1"/>
    <col min="518" max="518" width="9" style="373" customWidth="1"/>
    <col min="519" max="519" width="9.19166666666667" style="373" customWidth="1"/>
    <col min="520" max="520" width="13.6916666666667" style="373" customWidth="1"/>
    <col min="521" max="521" width="12.5" style="373" customWidth="1"/>
    <col min="522" max="524" width="13.6916666666667" style="373" customWidth="1"/>
    <col min="525" max="525" width="15.6916666666667" style="373" customWidth="1"/>
    <col min="526" max="526" width="9.19166666666667" style="373" customWidth="1"/>
    <col min="527" max="527" width="22" style="373" customWidth="1"/>
    <col min="528" max="528" width="11.6916666666667" style="373" customWidth="1"/>
    <col min="529" max="756" width="9" style="373" customWidth="1"/>
    <col min="757" max="757" width="6.5" style="373" customWidth="1"/>
    <col min="758" max="758" width="13.1916666666667" style="373" customWidth="1"/>
    <col min="759" max="760" width="12.6916666666667" style="373" customWidth="1"/>
    <col min="761" max="761" width="15.6916666666667" style="373" customWidth="1"/>
    <col min="762" max="762" width="10" style="373" customWidth="1"/>
    <col min="763" max="763" width="9" style="373" customWidth="1"/>
    <col min="764" max="764" width="9.19166666666667" style="373" customWidth="1"/>
    <col min="765" max="765" width="10" style="373" customWidth="1"/>
    <col min="766" max="766" width="11.1916666666667" style="373" customWidth="1"/>
    <col min="767" max="767" width="17.6916666666667" style="373" customWidth="1"/>
    <col min="768" max="768" width="14.1916666666667" style="373" customWidth="1"/>
    <col min="769" max="769" width="32" style="373" customWidth="1"/>
    <col min="770" max="771" width="9.19166666666667" style="373" customWidth="1"/>
    <col min="772" max="772" width="9" style="373" customWidth="1"/>
    <col min="773" max="773" width="9.19166666666667" style="373" customWidth="1"/>
    <col min="774" max="774" width="9" style="373" customWidth="1"/>
    <col min="775" max="775" width="9.19166666666667" style="373" customWidth="1"/>
    <col min="776" max="776" width="13.6916666666667" style="373" customWidth="1"/>
    <col min="777" max="777" width="12.5" style="373" customWidth="1"/>
    <col min="778" max="780" width="13.6916666666667" style="373" customWidth="1"/>
    <col min="781" max="781" width="15.6916666666667" style="373" customWidth="1"/>
    <col min="782" max="782" width="9.19166666666667" style="373" customWidth="1"/>
    <col min="783" max="783" width="22" style="373" customWidth="1"/>
    <col min="784" max="784" width="11.6916666666667" style="373" customWidth="1"/>
    <col min="785" max="1012" width="9" style="373" customWidth="1"/>
    <col min="1013" max="1013" width="6.5" style="373" customWidth="1"/>
    <col min="1014" max="1014" width="13.1916666666667" style="373" customWidth="1"/>
    <col min="1015" max="1016" width="12.6916666666667" style="373" customWidth="1"/>
    <col min="1017" max="1017" width="15.6916666666667" style="373" customWidth="1"/>
    <col min="1018" max="1018" width="10" style="373" customWidth="1"/>
    <col min="1019" max="1019" width="9" style="373" customWidth="1"/>
    <col min="1020" max="1020" width="9.19166666666667" style="373" customWidth="1"/>
    <col min="1021" max="1021" width="10" style="373" customWidth="1"/>
    <col min="1022" max="1022" width="11.1916666666667" style="373" customWidth="1"/>
    <col min="1023" max="1023" width="17.6916666666667" style="373" customWidth="1"/>
    <col min="1024" max="1024" width="14.1916666666667" style="373" customWidth="1"/>
    <col min="1025" max="1025" width="32" style="373" customWidth="1"/>
    <col min="1026" max="1027" width="9.19166666666667" style="373" customWidth="1"/>
    <col min="1028" max="1028" width="9" style="373" customWidth="1"/>
    <col min="1029" max="1029" width="9.19166666666667" style="373" customWidth="1"/>
    <col min="1030" max="1030" width="9" style="373" customWidth="1"/>
    <col min="1031" max="1031" width="9.19166666666667" style="373" customWidth="1"/>
    <col min="1032" max="1032" width="13.6916666666667" style="373" customWidth="1"/>
    <col min="1033" max="1033" width="12.5" style="373" customWidth="1"/>
    <col min="1034" max="1036" width="13.6916666666667" style="373" customWidth="1"/>
    <col min="1037" max="1037" width="15.6916666666667" style="373" customWidth="1"/>
    <col min="1038" max="1038" width="9.19166666666667" style="373" customWidth="1"/>
    <col min="1039" max="1039" width="22" style="373" customWidth="1"/>
    <col min="1040" max="1040" width="11.6916666666667" style="373" customWidth="1"/>
    <col min="1041" max="1268" width="9" style="373" customWidth="1"/>
    <col min="1269" max="1269" width="6.5" style="373" customWidth="1"/>
    <col min="1270" max="1270" width="13.1916666666667" style="373" customWidth="1"/>
    <col min="1271" max="1272" width="12.6916666666667" style="373" customWidth="1"/>
    <col min="1273" max="1273" width="15.6916666666667" style="373" customWidth="1"/>
    <col min="1274" max="1274" width="10" style="373" customWidth="1"/>
    <col min="1275" max="1275" width="9" style="373" customWidth="1"/>
    <col min="1276" max="1276" width="9.19166666666667" style="373" customWidth="1"/>
    <col min="1277" max="1277" width="10" style="373" customWidth="1"/>
    <col min="1278" max="1278" width="11.1916666666667" style="373" customWidth="1"/>
    <col min="1279" max="1279" width="17.6916666666667" style="373" customWidth="1"/>
    <col min="1280" max="1280" width="14.1916666666667" style="373" customWidth="1"/>
    <col min="1281" max="1281" width="32" style="373" customWidth="1"/>
    <col min="1282" max="1283" width="9.19166666666667" style="373" customWidth="1"/>
    <col min="1284" max="1284" width="9" style="373" customWidth="1"/>
    <col min="1285" max="1285" width="9.19166666666667" style="373" customWidth="1"/>
    <col min="1286" max="1286" width="9" style="373" customWidth="1"/>
    <col min="1287" max="1287" width="9.19166666666667" style="373" customWidth="1"/>
    <col min="1288" max="1288" width="13.6916666666667" style="373" customWidth="1"/>
    <col min="1289" max="1289" width="12.5" style="373" customWidth="1"/>
    <col min="1290" max="1292" width="13.6916666666667" style="373" customWidth="1"/>
    <col min="1293" max="1293" width="15.6916666666667" style="373" customWidth="1"/>
    <col min="1294" max="1294" width="9.19166666666667" style="373" customWidth="1"/>
    <col min="1295" max="1295" width="22" style="373" customWidth="1"/>
    <col min="1296" max="1296" width="11.6916666666667" style="373" customWidth="1"/>
    <col min="1297" max="1524" width="9" style="373" customWidth="1"/>
    <col min="1525" max="1525" width="6.5" style="373" customWidth="1"/>
    <col min="1526" max="1526" width="13.1916666666667" style="373" customWidth="1"/>
    <col min="1527" max="1528" width="12.6916666666667" style="373" customWidth="1"/>
    <col min="1529" max="1529" width="15.6916666666667" style="373" customWidth="1"/>
    <col min="1530" max="1530" width="10" style="373" customWidth="1"/>
    <col min="1531" max="1531" width="9" style="373" customWidth="1"/>
    <col min="1532" max="1532" width="9.19166666666667" style="373" customWidth="1"/>
    <col min="1533" max="1533" width="10" style="373" customWidth="1"/>
    <col min="1534" max="1534" width="11.1916666666667" style="373" customWidth="1"/>
    <col min="1535" max="1535" width="17.6916666666667" style="373" customWidth="1"/>
    <col min="1536" max="1536" width="14.1916666666667" style="373" customWidth="1"/>
    <col min="1537" max="1537" width="32" style="373" customWidth="1"/>
    <col min="1538" max="1539" width="9.19166666666667" style="373" customWidth="1"/>
    <col min="1540" max="1540" width="9" style="373" customWidth="1"/>
    <col min="1541" max="1541" width="9.19166666666667" style="373" customWidth="1"/>
    <col min="1542" max="1542" width="9" style="373" customWidth="1"/>
    <col min="1543" max="1543" width="9.19166666666667" style="373" customWidth="1"/>
    <col min="1544" max="1544" width="13.6916666666667" style="373" customWidth="1"/>
    <col min="1545" max="1545" width="12.5" style="373" customWidth="1"/>
    <col min="1546" max="1548" width="13.6916666666667" style="373" customWidth="1"/>
    <col min="1549" max="1549" width="15.6916666666667" style="373" customWidth="1"/>
    <col min="1550" max="1550" width="9.19166666666667" style="373" customWidth="1"/>
    <col min="1551" max="1551" width="22" style="373" customWidth="1"/>
    <col min="1552" max="1552" width="11.6916666666667" style="373" customWidth="1"/>
    <col min="1553" max="1780" width="9" style="373" customWidth="1"/>
    <col min="1781" max="1781" width="6.5" style="373" customWidth="1"/>
    <col min="1782" max="1782" width="13.1916666666667" style="373" customWidth="1"/>
    <col min="1783" max="1784" width="12.6916666666667" style="373" customWidth="1"/>
    <col min="1785" max="1785" width="15.6916666666667" style="373" customWidth="1"/>
    <col min="1786" max="1786" width="10" style="373" customWidth="1"/>
    <col min="1787" max="1787" width="9" style="373" customWidth="1"/>
    <col min="1788" max="1788" width="9.19166666666667" style="373" customWidth="1"/>
    <col min="1789" max="1789" width="10" style="373" customWidth="1"/>
    <col min="1790" max="1790" width="11.1916666666667" style="373" customWidth="1"/>
    <col min="1791" max="1791" width="17.6916666666667" style="373" customWidth="1"/>
    <col min="1792" max="1792" width="14.1916666666667" style="373" customWidth="1"/>
    <col min="1793" max="1793" width="32" style="373" customWidth="1"/>
    <col min="1794" max="1795" width="9.19166666666667" style="373" customWidth="1"/>
    <col min="1796" max="1796" width="9" style="373" customWidth="1"/>
    <col min="1797" max="1797" width="9.19166666666667" style="373" customWidth="1"/>
    <col min="1798" max="1798" width="9" style="373" customWidth="1"/>
    <col min="1799" max="1799" width="9.19166666666667" style="373" customWidth="1"/>
    <col min="1800" max="1800" width="13.6916666666667" style="373" customWidth="1"/>
    <col min="1801" max="1801" width="12.5" style="373" customWidth="1"/>
    <col min="1802" max="1804" width="13.6916666666667" style="373" customWidth="1"/>
    <col min="1805" max="1805" width="15.6916666666667" style="373" customWidth="1"/>
    <col min="1806" max="1806" width="9.19166666666667" style="373" customWidth="1"/>
    <col min="1807" max="1807" width="22" style="373" customWidth="1"/>
    <col min="1808" max="1808" width="11.6916666666667" style="373" customWidth="1"/>
    <col min="1809" max="2036" width="9" style="373" customWidth="1"/>
    <col min="2037" max="2037" width="6.5" style="373" customWidth="1"/>
    <col min="2038" max="2038" width="13.1916666666667" style="373" customWidth="1"/>
    <col min="2039" max="2040" width="12.6916666666667" style="373" customWidth="1"/>
    <col min="2041" max="2041" width="15.6916666666667" style="373" customWidth="1"/>
    <col min="2042" max="2042" width="10" style="373" customWidth="1"/>
    <col min="2043" max="2043" width="9" style="373" customWidth="1"/>
    <col min="2044" max="2044" width="9.19166666666667" style="373" customWidth="1"/>
    <col min="2045" max="2045" width="10" style="373" customWidth="1"/>
    <col min="2046" max="2046" width="11.1916666666667" style="373" customWidth="1"/>
    <col min="2047" max="2047" width="17.6916666666667" style="373" customWidth="1"/>
    <col min="2048" max="2048" width="14.1916666666667" style="373" customWidth="1"/>
    <col min="2049" max="2049" width="32" style="373" customWidth="1"/>
    <col min="2050" max="2051" width="9.19166666666667" style="373" customWidth="1"/>
    <col min="2052" max="2052" width="9" style="373" customWidth="1"/>
    <col min="2053" max="2053" width="9.19166666666667" style="373" customWidth="1"/>
    <col min="2054" max="2054" width="9" style="373" customWidth="1"/>
    <col min="2055" max="2055" width="9.19166666666667" style="373" customWidth="1"/>
    <col min="2056" max="2056" width="13.6916666666667" style="373" customWidth="1"/>
    <col min="2057" max="2057" width="12.5" style="373" customWidth="1"/>
    <col min="2058" max="2060" width="13.6916666666667" style="373" customWidth="1"/>
    <col min="2061" max="2061" width="15.6916666666667" style="373" customWidth="1"/>
    <col min="2062" max="2062" width="9.19166666666667" style="373" customWidth="1"/>
    <col min="2063" max="2063" width="22" style="373" customWidth="1"/>
    <col min="2064" max="2064" width="11.6916666666667" style="373" customWidth="1"/>
    <col min="2065" max="2292" width="9" style="373" customWidth="1"/>
    <col min="2293" max="2293" width="6.5" style="373" customWidth="1"/>
    <col min="2294" max="2294" width="13.1916666666667" style="373" customWidth="1"/>
    <col min="2295" max="2296" width="12.6916666666667" style="373" customWidth="1"/>
    <col min="2297" max="2297" width="15.6916666666667" style="373" customWidth="1"/>
    <col min="2298" max="2298" width="10" style="373" customWidth="1"/>
    <col min="2299" max="2299" width="9" style="373" customWidth="1"/>
    <col min="2300" max="2300" width="9.19166666666667" style="373" customWidth="1"/>
    <col min="2301" max="2301" width="10" style="373" customWidth="1"/>
    <col min="2302" max="2302" width="11.1916666666667" style="373" customWidth="1"/>
    <col min="2303" max="2303" width="17.6916666666667" style="373" customWidth="1"/>
    <col min="2304" max="2304" width="14.1916666666667" style="373" customWidth="1"/>
    <col min="2305" max="2305" width="32" style="373" customWidth="1"/>
    <col min="2306" max="2307" width="9.19166666666667" style="373" customWidth="1"/>
    <col min="2308" max="2308" width="9" style="373" customWidth="1"/>
    <col min="2309" max="2309" width="9.19166666666667" style="373" customWidth="1"/>
    <col min="2310" max="2310" width="9" style="373" customWidth="1"/>
    <col min="2311" max="2311" width="9.19166666666667" style="373" customWidth="1"/>
    <col min="2312" max="2312" width="13.6916666666667" style="373" customWidth="1"/>
    <col min="2313" max="2313" width="12.5" style="373" customWidth="1"/>
    <col min="2314" max="2316" width="13.6916666666667" style="373" customWidth="1"/>
    <col min="2317" max="2317" width="15.6916666666667" style="373" customWidth="1"/>
    <col min="2318" max="2318" width="9.19166666666667" style="373" customWidth="1"/>
    <col min="2319" max="2319" width="22" style="373" customWidth="1"/>
    <col min="2320" max="2320" width="11.6916666666667" style="373" customWidth="1"/>
    <col min="2321" max="2548" width="9" style="373" customWidth="1"/>
    <col min="2549" max="2549" width="6.5" style="373" customWidth="1"/>
    <col min="2550" max="2550" width="13.1916666666667" style="373" customWidth="1"/>
    <col min="2551" max="2552" width="12.6916666666667" style="373" customWidth="1"/>
    <col min="2553" max="2553" width="15.6916666666667" style="373" customWidth="1"/>
    <col min="2554" max="2554" width="10" style="373" customWidth="1"/>
    <col min="2555" max="2555" width="9" style="373" customWidth="1"/>
    <col min="2556" max="2556" width="9.19166666666667" style="373" customWidth="1"/>
    <col min="2557" max="2557" width="10" style="373" customWidth="1"/>
    <col min="2558" max="2558" width="11.1916666666667" style="373" customWidth="1"/>
    <col min="2559" max="2559" width="17.6916666666667" style="373" customWidth="1"/>
    <col min="2560" max="2560" width="14.1916666666667" style="373" customWidth="1"/>
    <col min="2561" max="2561" width="32" style="373" customWidth="1"/>
    <col min="2562" max="2563" width="9.19166666666667" style="373" customWidth="1"/>
    <col min="2564" max="2564" width="9" style="373" customWidth="1"/>
    <col min="2565" max="2565" width="9.19166666666667" style="373" customWidth="1"/>
    <col min="2566" max="2566" width="9" style="373" customWidth="1"/>
    <col min="2567" max="2567" width="9.19166666666667" style="373" customWidth="1"/>
    <col min="2568" max="2568" width="13.6916666666667" style="373" customWidth="1"/>
    <col min="2569" max="2569" width="12.5" style="373" customWidth="1"/>
    <col min="2570" max="2572" width="13.6916666666667" style="373" customWidth="1"/>
    <col min="2573" max="2573" width="15.6916666666667" style="373" customWidth="1"/>
    <col min="2574" max="2574" width="9.19166666666667" style="373" customWidth="1"/>
    <col min="2575" max="2575" width="22" style="373" customWidth="1"/>
    <col min="2576" max="2576" width="11.6916666666667" style="373" customWidth="1"/>
    <col min="2577" max="2804" width="9" style="373" customWidth="1"/>
    <col min="2805" max="2805" width="6.5" style="373" customWidth="1"/>
    <col min="2806" max="2806" width="13.1916666666667" style="373" customWidth="1"/>
    <col min="2807" max="2808" width="12.6916666666667" style="373" customWidth="1"/>
    <col min="2809" max="2809" width="15.6916666666667" style="373" customWidth="1"/>
    <col min="2810" max="2810" width="10" style="373" customWidth="1"/>
    <col min="2811" max="2811" width="9" style="373" customWidth="1"/>
    <col min="2812" max="2812" width="9.19166666666667" style="373" customWidth="1"/>
    <col min="2813" max="2813" width="10" style="373" customWidth="1"/>
    <col min="2814" max="2814" width="11.1916666666667" style="373" customWidth="1"/>
    <col min="2815" max="2815" width="17.6916666666667" style="373" customWidth="1"/>
    <col min="2816" max="2816" width="14.1916666666667" style="373" customWidth="1"/>
    <col min="2817" max="2817" width="32" style="373" customWidth="1"/>
    <col min="2818" max="2819" width="9.19166666666667" style="373" customWidth="1"/>
    <col min="2820" max="2820" width="9" style="373" customWidth="1"/>
    <col min="2821" max="2821" width="9.19166666666667" style="373" customWidth="1"/>
    <col min="2822" max="2822" width="9" style="373" customWidth="1"/>
    <col min="2823" max="2823" width="9.19166666666667" style="373" customWidth="1"/>
    <col min="2824" max="2824" width="13.6916666666667" style="373" customWidth="1"/>
    <col min="2825" max="2825" width="12.5" style="373" customWidth="1"/>
    <col min="2826" max="2828" width="13.6916666666667" style="373" customWidth="1"/>
    <col min="2829" max="2829" width="15.6916666666667" style="373" customWidth="1"/>
    <col min="2830" max="2830" width="9.19166666666667" style="373" customWidth="1"/>
    <col min="2831" max="2831" width="22" style="373" customWidth="1"/>
    <col min="2832" max="2832" width="11.6916666666667" style="373" customWidth="1"/>
    <col min="2833" max="3060" width="9" style="373" customWidth="1"/>
    <col min="3061" max="3061" width="6.5" style="373" customWidth="1"/>
    <col min="3062" max="3062" width="13.1916666666667" style="373" customWidth="1"/>
    <col min="3063" max="3064" width="12.6916666666667" style="373" customWidth="1"/>
    <col min="3065" max="3065" width="15.6916666666667" style="373" customWidth="1"/>
    <col min="3066" max="3066" width="10" style="373" customWidth="1"/>
    <col min="3067" max="3067" width="9" style="373" customWidth="1"/>
    <col min="3068" max="3068" width="9.19166666666667" style="373" customWidth="1"/>
    <col min="3069" max="3069" width="10" style="373" customWidth="1"/>
    <col min="3070" max="3070" width="11.1916666666667" style="373" customWidth="1"/>
    <col min="3071" max="3071" width="17.6916666666667" style="373" customWidth="1"/>
    <col min="3072" max="3072" width="14.1916666666667" style="373" customWidth="1"/>
    <col min="3073" max="3073" width="32" style="373" customWidth="1"/>
    <col min="3074" max="3075" width="9.19166666666667" style="373" customWidth="1"/>
    <col min="3076" max="3076" width="9" style="373" customWidth="1"/>
    <col min="3077" max="3077" width="9.19166666666667" style="373" customWidth="1"/>
    <col min="3078" max="3078" width="9" style="373" customWidth="1"/>
    <col min="3079" max="3079" width="9.19166666666667" style="373" customWidth="1"/>
    <col min="3080" max="3080" width="13.6916666666667" style="373" customWidth="1"/>
    <col min="3081" max="3081" width="12.5" style="373" customWidth="1"/>
    <col min="3082" max="3084" width="13.6916666666667" style="373" customWidth="1"/>
    <col min="3085" max="3085" width="15.6916666666667" style="373" customWidth="1"/>
    <col min="3086" max="3086" width="9.19166666666667" style="373" customWidth="1"/>
    <col min="3087" max="3087" width="22" style="373" customWidth="1"/>
    <col min="3088" max="3088" width="11.6916666666667" style="373" customWidth="1"/>
    <col min="3089" max="3316" width="9" style="373" customWidth="1"/>
    <col min="3317" max="3317" width="6.5" style="373" customWidth="1"/>
    <col min="3318" max="3318" width="13.1916666666667" style="373" customWidth="1"/>
    <col min="3319" max="3320" width="12.6916666666667" style="373" customWidth="1"/>
    <col min="3321" max="3321" width="15.6916666666667" style="373" customWidth="1"/>
    <col min="3322" max="3322" width="10" style="373" customWidth="1"/>
    <col min="3323" max="3323" width="9" style="373" customWidth="1"/>
    <col min="3324" max="3324" width="9.19166666666667" style="373" customWidth="1"/>
    <col min="3325" max="3325" width="10" style="373" customWidth="1"/>
    <col min="3326" max="3326" width="11.1916666666667" style="373" customWidth="1"/>
    <col min="3327" max="3327" width="17.6916666666667" style="373" customWidth="1"/>
    <col min="3328" max="3328" width="14.1916666666667" style="373" customWidth="1"/>
    <col min="3329" max="3329" width="32" style="373" customWidth="1"/>
    <col min="3330" max="3331" width="9.19166666666667" style="373" customWidth="1"/>
    <col min="3332" max="3332" width="9" style="373" customWidth="1"/>
    <col min="3333" max="3333" width="9.19166666666667" style="373" customWidth="1"/>
    <col min="3334" max="3334" width="9" style="373" customWidth="1"/>
    <col min="3335" max="3335" width="9.19166666666667" style="373" customWidth="1"/>
    <col min="3336" max="3336" width="13.6916666666667" style="373" customWidth="1"/>
    <col min="3337" max="3337" width="12.5" style="373" customWidth="1"/>
    <col min="3338" max="3340" width="13.6916666666667" style="373" customWidth="1"/>
    <col min="3341" max="3341" width="15.6916666666667" style="373" customWidth="1"/>
    <col min="3342" max="3342" width="9.19166666666667" style="373" customWidth="1"/>
    <col min="3343" max="3343" width="22" style="373" customWidth="1"/>
    <col min="3344" max="3344" width="11.6916666666667" style="373" customWidth="1"/>
    <col min="3345" max="3572" width="9" style="373" customWidth="1"/>
    <col min="3573" max="3573" width="6.5" style="373" customWidth="1"/>
    <col min="3574" max="3574" width="13.1916666666667" style="373" customWidth="1"/>
    <col min="3575" max="3576" width="12.6916666666667" style="373" customWidth="1"/>
    <col min="3577" max="3577" width="15.6916666666667" style="373" customWidth="1"/>
    <col min="3578" max="3578" width="10" style="373" customWidth="1"/>
    <col min="3579" max="3579" width="9" style="373" customWidth="1"/>
    <col min="3580" max="3580" width="9.19166666666667" style="373" customWidth="1"/>
    <col min="3581" max="3581" width="10" style="373" customWidth="1"/>
    <col min="3582" max="3582" width="11.1916666666667" style="373" customWidth="1"/>
    <col min="3583" max="3583" width="17.6916666666667" style="373" customWidth="1"/>
    <col min="3584" max="3584" width="14.1916666666667" style="373" customWidth="1"/>
    <col min="3585" max="3585" width="32" style="373" customWidth="1"/>
    <col min="3586" max="3587" width="9.19166666666667" style="373" customWidth="1"/>
    <col min="3588" max="3588" width="9" style="373" customWidth="1"/>
    <col min="3589" max="3589" width="9.19166666666667" style="373" customWidth="1"/>
    <col min="3590" max="3590" width="9" style="373" customWidth="1"/>
    <col min="3591" max="3591" width="9.19166666666667" style="373" customWidth="1"/>
    <col min="3592" max="3592" width="13.6916666666667" style="373" customWidth="1"/>
    <col min="3593" max="3593" width="12.5" style="373" customWidth="1"/>
    <col min="3594" max="3596" width="13.6916666666667" style="373" customWidth="1"/>
    <col min="3597" max="3597" width="15.6916666666667" style="373" customWidth="1"/>
    <col min="3598" max="3598" width="9.19166666666667" style="373" customWidth="1"/>
    <col min="3599" max="3599" width="22" style="373" customWidth="1"/>
    <col min="3600" max="3600" width="11.6916666666667" style="373" customWidth="1"/>
    <col min="3601" max="3828" width="9" style="373" customWidth="1"/>
    <col min="3829" max="3829" width="6.5" style="373" customWidth="1"/>
    <col min="3830" max="3830" width="13.1916666666667" style="373" customWidth="1"/>
    <col min="3831" max="3832" width="12.6916666666667" style="373" customWidth="1"/>
    <col min="3833" max="3833" width="15.6916666666667" style="373" customWidth="1"/>
    <col min="3834" max="3834" width="10" style="373" customWidth="1"/>
    <col min="3835" max="3835" width="9" style="373" customWidth="1"/>
    <col min="3836" max="3836" width="9.19166666666667" style="373" customWidth="1"/>
    <col min="3837" max="3837" width="10" style="373" customWidth="1"/>
    <col min="3838" max="3838" width="11.1916666666667" style="373" customWidth="1"/>
    <col min="3839" max="3839" width="17.6916666666667" style="373" customWidth="1"/>
    <col min="3840" max="3840" width="14.1916666666667" style="373" customWidth="1"/>
    <col min="3841" max="3841" width="32" style="373" customWidth="1"/>
    <col min="3842" max="3843" width="9.19166666666667" style="373" customWidth="1"/>
    <col min="3844" max="3844" width="9" style="373" customWidth="1"/>
    <col min="3845" max="3845" width="9.19166666666667" style="373" customWidth="1"/>
    <col min="3846" max="3846" width="9" style="373" customWidth="1"/>
    <col min="3847" max="3847" width="9.19166666666667" style="373" customWidth="1"/>
    <col min="3848" max="3848" width="13.6916666666667" style="373" customWidth="1"/>
    <col min="3849" max="3849" width="12.5" style="373" customWidth="1"/>
    <col min="3850" max="3852" width="13.6916666666667" style="373" customWidth="1"/>
    <col min="3853" max="3853" width="15.6916666666667" style="373" customWidth="1"/>
    <col min="3854" max="3854" width="9.19166666666667" style="373" customWidth="1"/>
    <col min="3855" max="3855" width="22" style="373" customWidth="1"/>
    <col min="3856" max="3856" width="11.6916666666667" style="373" customWidth="1"/>
    <col min="3857" max="4084" width="9" style="373" customWidth="1"/>
    <col min="4085" max="4085" width="6.5" style="373" customWidth="1"/>
    <col min="4086" max="4086" width="13.1916666666667" style="373" customWidth="1"/>
    <col min="4087" max="4088" width="12.6916666666667" style="373" customWidth="1"/>
    <col min="4089" max="4089" width="15.6916666666667" style="373" customWidth="1"/>
    <col min="4090" max="4090" width="10" style="373" customWidth="1"/>
    <col min="4091" max="4091" width="9" style="373" customWidth="1"/>
    <col min="4092" max="4092" width="9.19166666666667" style="373" customWidth="1"/>
    <col min="4093" max="4093" width="10" style="373" customWidth="1"/>
    <col min="4094" max="4094" width="11.1916666666667" style="373" customWidth="1"/>
    <col min="4095" max="4095" width="17.6916666666667" style="373" customWidth="1"/>
    <col min="4096" max="4096" width="14.1916666666667" style="373" customWidth="1"/>
    <col min="4097" max="4097" width="32" style="373" customWidth="1"/>
    <col min="4098" max="4099" width="9.19166666666667" style="373" customWidth="1"/>
    <col min="4100" max="4100" width="9" style="373" customWidth="1"/>
    <col min="4101" max="4101" width="9.19166666666667" style="373" customWidth="1"/>
    <col min="4102" max="4102" width="9" style="373" customWidth="1"/>
    <col min="4103" max="4103" width="9.19166666666667" style="373" customWidth="1"/>
    <col min="4104" max="4104" width="13.6916666666667" style="373" customWidth="1"/>
    <col min="4105" max="4105" width="12.5" style="373" customWidth="1"/>
    <col min="4106" max="4108" width="13.6916666666667" style="373" customWidth="1"/>
    <col min="4109" max="4109" width="15.6916666666667" style="373" customWidth="1"/>
    <col min="4110" max="4110" width="9.19166666666667" style="373" customWidth="1"/>
    <col min="4111" max="4111" width="22" style="373" customWidth="1"/>
    <col min="4112" max="4112" width="11.6916666666667" style="373" customWidth="1"/>
    <col min="4113" max="4340" width="9" style="373" customWidth="1"/>
    <col min="4341" max="4341" width="6.5" style="373" customWidth="1"/>
    <col min="4342" max="4342" width="13.1916666666667" style="373" customWidth="1"/>
    <col min="4343" max="4344" width="12.6916666666667" style="373" customWidth="1"/>
    <col min="4345" max="4345" width="15.6916666666667" style="373" customWidth="1"/>
    <col min="4346" max="4346" width="10" style="373" customWidth="1"/>
    <col min="4347" max="4347" width="9" style="373" customWidth="1"/>
    <col min="4348" max="4348" width="9.19166666666667" style="373" customWidth="1"/>
    <col min="4349" max="4349" width="10" style="373" customWidth="1"/>
    <col min="4350" max="4350" width="11.1916666666667" style="373" customWidth="1"/>
    <col min="4351" max="4351" width="17.6916666666667" style="373" customWidth="1"/>
    <col min="4352" max="4352" width="14.1916666666667" style="373" customWidth="1"/>
    <col min="4353" max="4353" width="32" style="373" customWidth="1"/>
    <col min="4354" max="4355" width="9.19166666666667" style="373" customWidth="1"/>
    <col min="4356" max="4356" width="9" style="373" customWidth="1"/>
    <col min="4357" max="4357" width="9.19166666666667" style="373" customWidth="1"/>
    <col min="4358" max="4358" width="9" style="373" customWidth="1"/>
    <col min="4359" max="4359" width="9.19166666666667" style="373" customWidth="1"/>
    <col min="4360" max="4360" width="13.6916666666667" style="373" customWidth="1"/>
    <col min="4361" max="4361" width="12.5" style="373" customWidth="1"/>
    <col min="4362" max="4364" width="13.6916666666667" style="373" customWidth="1"/>
    <col min="4365" max="4365" width="15.6916666666667" style="373" customWidth="1"/>
    <col min="4366" max="4366" width="9.19166666666667" style="373" customWidth="1"/>
    <col min="4367" max="4367" width="22" style="373" customWidth="1"/>
    <col min="4368" max="4368" width="11.6916666666667" style="373" customWidth="1"/>
    <col min="4369" max="4596" width="9" style="373" customWidth="1"/>
    <col min="4597" max="4597" width="6.5" style="373" customWidth="1"/>
    <col min="4598" max="4598" width="13.1916666666667" style="373" customWidth="1"/>
    <col min="4599" max="4600" width="12.6916666666667" style="373" customWidth="1"/>
    <col min="4601" max="4601" width="15.6916666666667" style="373" customWidth="1"/>
    <col min="4602" max="4602" width="10" style="373" customWidth="1"/>
    <col min="4603" max="4603" width="9" style="373" customWidth="1"/>
    <col min="4604" max="4604" width="9.19166666666667" style="373" customWidth="1"/>
    <col min="4605" max="4605" width="10" style="373" customWidth="1"/>
    <col min="4606" max="4606" width="11.1916666666667" style="373" customWidth="1"/>
    <col min="4607" max="4607" width="17.6916666666667" style="373" customWidth="1"/>
    <col min="4608" max="4608" width="14.1916666666667" style="373" customWidth="1"/>
    <col min="4609" max="4609" width="32" style="373" customWidth="1"/>
    <col min="4610" max="4611" width="9.19166666666667" style="373" customWidth="1"/>
    <col min="4612" max="4612" width="9" style="373" customWidth="1"/>
    <col min="4613" max="4613" width="9.19166666666667" style="373" customWidth="1"/>
    <col min="4614" max="4614" width="9" style="373" customWidth="1"/>
    <col min="4615" max="4615" width="9.19166666666667" style="373" customWidth="1"/>
    <col min="4616" max="4616" width="13.6916666666667" style="373" customWidth="1"/>
    <col min="4617" max="4617" width="12.5" style="373" customWidth="1"/>
    <col min="4618" max="4620" width="13.6916666666667" style="373" customWidth="1"/>
    <col min="4621" max="4621" width="15.6916666666667" style="373" customWidth="1"/>
    <col min="4622" max="4622" width="9.19166666666667" style="373" customWidth="1"/>
    <col min="4623" max="4623" width="22" style="373" customWidth="1"/>
    <col min="4624" max="4624" width="11.6916666666667" style="373" customWidth="1"/>
    <col min="4625" max="4852" width="9" style="373" customWidth="1"/>
    <col min="4853" max="4853" width="6.5" style="373" customWidth="1"/>
    <col min="4854" max="4854" width="13.1916666666667" style="373" customWidth="1"/>
    <col min="4855" max="4856" width="12.6916666666667" style="373" customWidth="1"/>
    <col min="4857" max="4857" width="15.6916666666667" style="373" customWidth="1"/>
    <col min="4858" max="4858" width="10" style="373" customWidth="1"/>
    <col min="4859" max="4859" width="9" style="373" customWidth="1"/>
    <col min="4860" max="4860" width="9.19166666666667" style="373" customWidth="1"/>
    <col min="4861" max="4861" width="10" style="373" customWidth="1"/>
    <col min="4862" max="4862" width="11.1916666666667" style="373" customWidth="1"/>
    <col min="4863" max="4863" width="17.6916666666667" style="373" customWidth="1"/>
    <col min="4864" max="4864" width="14.1916666666667" style="373" customWidth="1"/>
    <col min="4865" max="4865" width="32" style="373" customWidth="1"/>
    <col min="4866" max="4867" width="9.19166666666667" style="373" customWidth="1"/>
    <col min="4868" max="4868" width="9" style="373" customWidth="1"/>
    <col min="4869" max="4869" width="9.19166666666667" style="373" customWidth="1"/>
    <col min="4870" max="4870" width="9" style="373" customWidth="1"/>
    <col min="4871" max="4871" width="9.19166666666667" style="373" customWidth="1"/>
    <col min="4872" max="4872" width="13.6916666666667" style="373" customWidth="1"/>
    <col min="4873" max="4873" width="12.5" style="373" customWidth="1"/>
    <col min="4874" max="4876" width="13.6916666666667" style="373" customWidth="1"/>
    <col min="4877" max="4877" width="15.6916666666667" style="373" customWidth="1"/>
    <col min="4878" max="4878" width="9.19166666666667" style="373" customWidth="1"/>
    <col min="4879" max="4879" width="22" style="373" customWidth="1"/>
    <col min="4880" max="4880" width="11.6916666666667" style="373" customWidth="1"/>
    <col min="4881" max="5108" width="9" style="373" customWidth="1"/>
    <col min="5109" max="5109" width="6.5" style="373" customWidth="1"/>
    <col min="5110" max="5110" width="13.1916666666667" style="373" customWidth="1"/>
    <col min="5111" max="5112" width="12.6916666666667" style="373" customWidth="1"/>
    <col min="5113" max="5113" width="15.6916666666667" style="373" customWidth="1"/>
    <col min="5114" max="5114" width="10" style="373" customWidth="1"/>
    <col min="5115" max="5115" width="9" style="373" customWidth="1"/>
    <col min="5116" max="5116" width="9.19166666666667" style="373" customWidth="1"/>
    <col min="5117" max="5117" width="10" style="373" customWidth="1"/>
    <col min="5118" max="5118" width="11.1916666666667" style="373" customWidth="1"/>
    <col min="5119" max="5119" width="17.6916666666667" style="373" customWidth="1"/>
    <col min="5120" max="5120" width="14.1916666666667" style="373" customWidth="1"/>
    <col min="5121" max="5121" width="32" style="373" customWidth="1"/>
    <col min="5122" max="5123" width="9.19166666666667" style="373" customWidth="1"/>
    <col min="5124" max="5124" width="9" style="373" customWidth="1"/>
    <col min="5125" max="5125" width="9.19166666666667" style="373" customWidth="1"/>
    <col min="5126" max="5126" width="9" style="373" customWidth="1"/>
    <col min="5127" max="5127" width="9.19166666666667" style="373" customWidth="1"/>
    <col min="5128" max="5128" width="13.6916666666667" style="373" customWidth="1"/>
    <col min="5129" max="5129" width="12.5" style="373" customWidth="1"/>
    <col min="5130" max="5132" width="13.6916666666667" style="373" customWidth="1"/>
    <col min="5133" max="5133" width="15.6916666666667" style="373" customWidth="1"/>
    <col min="5134" max="5134" width="9.19166666666667" style="373" customWidth="1"/>
    <col min="5135" max="5135" width="22" style="373" customWidth="1"/>
    <col min="5136" max="5136" width="11.6916666666667" style="373" customWidth="1"/>
    <col min="5137" max="5364" width="9" style="373" customWidth="1"/>
    <col min="5365" max="5365" width="6.5" style="373" customWidth="1"/>
    <col min="5366" max="5366" width="13.1916666666667" style="373" customWidth="1"/>
    <col min="5367" max="5368" width="12.6916666666667" style="373" customWidth="1"/>
    <col min="5369" max="5369" width="15.6916666666667" style="373" customWidth="1"/>
    <col min="5370" max="5370" width="10" style="373" customWidth="1"/>
    <col min="5371" max="5371" width="9" style="373" customWidth="1"/>
    <col min="5372" max="5372" width="9.19166666666667" style="373" customWidth="1"/>
    <col min="5373" max="5373" width="10" style="373" customWidth="1"/>
    <col min="5374" max="5374" width="11.1916666666667" style="373" customWidth="1"/>
    <col min="5375" max="5375" width="17.6916666666667" style="373" customWidth="1"/>
    <col min="5376" max="5376" width="14.1916666666667" style="373" customWidth="1"/>
    <col min="5377" max="5377" width="32" style="373" customWidth="1"/>
    <col min="5378" max="5379" width="9.19166666666667" style="373" customWidth="1"/>
    <col min="5380" max="5380" width="9" style="373" customWidth="1"/>
    <col min="5381" max="5381" width="9.19166666666667" style="373" customWidth="1"/>
    <col min="5382" max="5382" width="9" style="373" customWidth="1"/>
    <col min="5383" max="5383" width="9.19166666666667" style="373" customWidth="1"/>
    <col min="5384" max="5384" width="13.6916666666667" style="373" customWidth="1"/>
    <col min="5385" max="5385" width="12.5" style="373" customWidth="1"/>
    <col min="5386" max="5388" width="13.6916666666667" style="373" customWidth="1"/>
    <col min="5389" max="5389" width="15.6916666666667" style="373" customWidth="1"/>
    <col min="5390" max="5390" width="9.19166666666667" style="373" customWidth="1"/>
    <col min="5391" max="5391" width="22" style="373" customWidth="1"/>
    <col min="5392" max="5392" width="11.6916666666667" style="373" customWidth="1"/>
    <col min="5393" max="5620" width="9" style="373" customWidth="1"/>
    <col min="5621" max="5621" width="6.5" style="373" customWidth="1"/>
    <col min="5622" max="5622" width="13.1916666666667" style="373" customWidth="1"/>
    <col min="5623" max="5624" width="12.6916666666667" style="373" customWidth="1"/>
    <col min="5625" max="5625" width="15.6916666666667" style="373" customWidth="1"/>
    <col min="5626" max="5626" width="10" style="373" customWidth="1"/>
    <col min="5627" max="5627" width="9" style="373" customWidth="1"/>
    <col min="5628" max="5628" width="9.19166666666667" style="373" customWidth="1"/>
    <col min="5629" max="5629" width="10" style="373" customWidth="1"/>
    <col min="5630" max="5630" width="11.1916666666667" style="373" customWidth="1"/>
    <col min="5631" max="5631" width="17.6916666666667" style="373" customWidth="1"/>
    <col min="5632" max="5632" width="14.1916666666667" style="373" customWidth="1"/>
    <col min="5633" max="5633" width="32" style="373" customWidth="1"/>
    <col min="5634" max="5635" width="9.19166666666667" style="373" customWidth="1"/>
    <col min="5636" max="5636" width="9" style="373" customWidth="1"/>
    <col min="5637" max="5637" width="9.19166666666667" style="373" customWidth="1"/>
    <col min="5638" max="5638" width="9" style="373" customWidth="1"/>
    <col min="5639" max="5639" width="9.19166666666667" style="373" customWidth="1"/>
    <col min="5640" max="5640" width="13.6916666666667" style="373" customWidth="1"/>
    <col min="5641" max="5641" width="12.5" style="373" customWidth="1"/>
    <col min="5642" max="5644" width="13.6916666666667" style="373" customWidth="1"/>
    <col min="5645" max="5645" width="15.6916666666667" style="373" customWidth="1"/>
    <col min="5646" max="5646" width="9.19166666666667" style="373" customWidth="1"/>
    <col min="5647" max="5647" width="22" style="373" customWidth="1"/>
    <col min="5648" max="5648" width="11.6916666666667" style="373" customWidth="1"/>
    <col min="5649" max="5876" width="9" style="373" customWidth="1"/>
    <col min="5877" max="5877" width="6.5" style="373" customWidth="1"/>
    <col min="5878" max="5878" width="13.1916666666667" style="373" customWidth="1"/>
    <col min="5879" max="5880" width="12.6916666666667" style="373" customWidth="1"/>
    <col min="5881" max="5881" width="15.6916666666667" style="373" customWidth="1"/>
    <col min="5882" max="5882" width="10" style="373" customWidth="1"/>
    <col min="5883" max="5883" width="9" style="373" customWidth="1"/>
    <col min="5884" max="5884" width="9.19166666666667" style="373" customWidth="1"/>
    <col min="5885" max="5885" width="10" style="373" customWidth="1"/>
    <col min="5886" max="5886" width="11.1916666666667" style="373" customWidth="1"/>
    <col min="5887" max="5887" width="17.6916666666667" style="373" customWidth="1"/>
    <col min="5888" max="5888" width="14.1916666666667" style="373" customWidth="1"/>
    <col min="5889" max="5889" width="32" style="373" customWidth="1"/>
    <col min="5890" max="5891" width="9.19166666666667" style="373" customWidth="1"/>
    <col min="5892" max="5892" width="9" style="373" customWidth="1"/>
    <col min="5893" max="5893" width="9.19166666666667" style="373" customWidth="1"/>
    <col min="5894" max="5894" width="9" style="373" customWidth="1"/>
    <col min="5895" max="5895" width="9.19166666666667" style="373" customWidth="1"/>
    <col min="5896" max="5896" width="13.6916666666667" style="373" customWidth="1"/>
    <col min="5897" max="5897" width="12.5" style="373" customWidth="1"/>
    <col min="5898" max="5900" width="13.6916666666667" style="373" customWidth="1"/>
    <col min="5901" max="5901" width="15.6916666666667" style="373" customWidth="1"/>
    <col min="5902" max="5902" width="9.19166666666667" style="373" customWidth="1"/>
    <col min="5903" max="5903" width="22" style="373" customWidth="1"/>
    <col min="5904" max="5904" width="11.6916666666667" style="373" customWidth="1"/>
    <col min="5905" max="6132" width="9" style="373" customWidth="1"/>
    <col min="6133" max="6133" width="6.5" style="373" customWidth="1"/>
    <col min="6134" max="6134" width="13.1916666666667" style="373" customWidth="1"/>
    <col min="6135" max="6136" width="12.6916666666667" style="373" customWidth="1"/>
    <col min="6137" max="6137" width="15.6916666666667" style="373" customWidth="1"/>
    <col min="6138" max="6138" width="10" style="373" customWidth="1"/>
    <col min="6139" max="6139" width="9" style="373" customWidth="1"/>
    <col min="6140" max="6140" width="9.19166666666667" style="373" customWidth="1"/>
    <col min="6141" max="6141" width="10" style="373" customWidth="1"/>
    <col min="6142" max="6142" width="11.1916666666667" style="373" customWidth="1"/>
    <col min="6143" max="6143" width="17.6916666666667" style="373" customWidth="1"/>
    <col min="6144" max="6144" width="14.1916666666667" style="373" customWidth="1"/>
    <col min="6145" max="6145" width="32" style="373" customWidth="1"/>
    <col min="6146" max="6147" width="9.19166666666667" style="373" customWidth="1"/>
    <col min="6148" max="6148" width="9" style="373" customWidth="1"/>
    <col min="6149" max="6149" width="9.19166666666667" style="373" customWidth="1"/>
    <col min="6150" max="6150" width="9" style="373" customWidth="1"/>
    <col min="6151" max="6151" width="9.19166666666667" style="373" customWidth="1"/>
    <col min="6152" max="6152" width="13.6916666666667" style="373" customWidth="1"/>
    <col min="6153" max="6153" width="12.5" style="373" customWidth="1"/>
    <col min="6154" max="6156" width="13.6916666666667" style="373" customWidth="1"/>
    <col min="6157" max="6157" width="15.6916666666667" style="373" customWidth="1"/>
    <col min="6158" max="6158" width="9.19166666666667" style="373" customWidth="1"/>
    <col min="6159" max="6159" width="22" style="373" customWidth="1"/>
    <col min="6160" max="6160" width="11.6916666666667" style="373" customWidth="1"/>
    <col min="6161" max="6388" width="9" style="373" customWidth="1"/>
    <col min="6389" max="6389" width="6.5" style="373" customWidth="1"/>
    <col min="6390" max="6390" width="13.1916666666667" style="373" customWidth="1"/>
    <col min="6391" max="6392" width="12.6916666666667" style="373" customWidth="1"/>
    <col min="6393" max="6393" width="15.6916666666667" style="373" customWidth="1"/>
    <col min="6394" max="6394" width="10" style="373" customWidth="1"/>
    <col min="6395" max="6395" width="9" style="373" customWidth="1"/>
    <col min="6396" max="6396" width="9.19166666666667" style="373" customWidth="1"/>
    <col min="6397" max="6397" width="10" style="373" customWidth="1"/>
    <col min="6398" max="6398" width="11.1916666666667" style="373" customWidth="1"/>
    <col min="6399" max="6399" width="17.6916666666667" style="373" customWidth="1"/>
    <col min="6400" max="6400" width="14.1916666666667" style="373" customWidth="1"/>
    <col min="6401" max="6401" width="32" style="373" customWidth="1"/>
    <col min="6402" max="6403" width="9.19166666666667" style="373" customWidth="1"/>
    <col min="6404" max="6404" width="9" style="373" customWidth="1"/>
    <col min="6405" max="6405" width="9.19166666666667" style="373" customWidth="1"/>
    <col min="6406" max="6406" width="9" style="373" customWidth="1"/>
    <col min="6407" max="6407" width="9.19166666666667" style="373" customWidth="1"/>
    <col min="6408" max="6408" width="13.6916666666667" style="373" customWidth="1"/>
    <col min="6409" max="6409" width="12.5" style="373" customWidth="1"/>
    <col min="6410" max="6412" width="13.6916666666667" style="373" customWidth="1"/>
    <col min="6413" max="6413" width="15.6916666666667" style="373" customWidth="1"/>
    <col min="6414" max="6414" width="9.19166666666667" style="373" customWidth="1"/>
    <col min="6415" max="6415" width="22" style="373" customWidth="1"/>
    <col min="6416" max="6416" width="11.6916666666667" style="373" customWidth="1"/>
    <col min="6417" max="6644" width="9" style="373" customWidth="1"/>
    <col min="6645" max="6645" width="6.5" style="373" customWidth="1"/>
    <col min="6646" max="6646" width="13.1916666666667" style="373" customWidth="1"/>
    <col min="6647" max="6648" width="12.6916666666667" style="373" customWidth="1"/>
    <col min="6649" max="6649" width="15.6916666666667" style="373" customWidth="1"/>
    <col min="6650" max="6650" width="10" style="373" customWidth="1"/>
    <col min="6651" max="6651" width="9" style="373" customWidth="1"/>
    <col min="6652" max="6652" width="9.19166666666667" style="373" customWidth="1"/>
    <col min="6653" max="6653" width="10" style="373" customWidth="1"/>
    <col min="6654" max="6654" width="11.1916666666667" style="373" customWidth="1"/>
    <col min="6655" max="6655" width="17.6916666666667" style="373" customWidth="1"/>
    <col min="6656" max="6656" width="14.1916666666667" style="373" customWidth="1"/>
    <col min="6657" max="6657" width="32" style="373" customWidth="1"/>
    <col min="6658" max="6659" width="9.19166666666667" style="373" customWidth="1"/>
    <col min="6660" max="6660" width="9" style="373" customWidth="1"/>
    <col min="6661" max="6661" width="9.19166666666667" style="373" customWidth="1"/>
    <col min="6662" max="6662" width="9" style="373" customWidth="1"/>
    <col min="6663" max="6663" width="9.19166666666667" style="373" customWidth="1"/>
    <col min="6664" max="6664" width="13.6916666666667" style="373" customWidth="1"/>
    <col min="6665" max="6665" width="12.5" style="373" customWidth="1"/>
    <col min="6666" max="6668" width="13.6916666666667" style="373" customWidth="1"/>
    <col min="6669" max="6669" width="15.6916666666667" style="373" customWidth="1"/>
    <col min="6670" max="6670" width="9.19166666666667" style="373" customWidth="1"/>
    <col min="6671" max="6671" width="22" style="373" customWidth="1"/>
    <col min="6672" max="6672" width="11.6916666666667" style="373" customWidth="1"/>
    <col min="6673" max="6900" width="9" style="373" customWidth="1"/>
    <col min="6901" max="6901" width="6.5" style="373" customWidth="1"/>
    <col min="6902" max="6902" width="13.1916666666667" style="373" customWidth="1"/>
    <col min="6903" max="6904" width="12.6916666666667" style="373" customWidth="1"/>
    <col min="6905" max="6905" width="15.6916666666667" style="373" customWidth="1"/>
    <col min="6906" max="6906" width="10" style="373" customWidth="1"/>
    <col min="6907" max="6907" width="9" style="373" customWidth="1"/>
    <col min="6908" max="6908" width="9.19166666666667" style="373" customWidth="1"/>
    <col min="6909" max="6909" width="10" style="373" customWidth="1"/>
    <col min="6910" max="6910" width="11.1916666666667" style="373" customWidth="1"/>
    <col min="6911" max="6911" width="17.6916666666667" style="373" customWidth="1"/>
    <col min="6912" max="6912" width="14.1916666666667" style="373" customWidth="1"/>
    <col min="6913" max="6913" width="32" style="373" customWidth="1"/>
    <col min="6914" max="6915" width="9.19166666666667" style="373" customWidth="1"/>
    <col min="6916" max="6916" width="9" style="373" customWidth="1"/>
    <col min="6917" max="6917" width="9.19166666666667" style="373" customWidth="1"/>
    <col min="6918" max="6918" width="9" style="373" customWidth="1"/>
    <col min="6919" max="6919" width="9.19166666666667" style="373" customWidth="1"/>
    <col min="6920" max="6920" width="13.6916666666667" style="373" customWidth="1"/>
    <col min="6921" max="6921" width="12.5" style="373" customWidth="1"/>
    <col min="6922" max="6924" width="13.6916666666667" style="373" customWidth="1"/>
    <col min="6925" max="6925" width="15.6916666666667" style="373" customWidth="1"/>
    <col min="6926" max="6926" width="9.19166666666667" style="373" customWidth="1"/>
    <col min="6927" max="6927" width="22" style="373" customWidth="1"/>
    <col min="6928" max="6928" width="11.6916666666667" style="373" customWidth="1"/>
    <col min="6929" max="7156" width="9" style="373" customWidth="1"/>
    <col min="7157" max="7157" width="6.5" style="373" customWidth="1"/>
    <col min="7158" max="7158" width="13.1916666666667" style="373" customWidth="1"/>
    <col min="7159" max="7160" width="12.6916666666667" style="373" customWidth="1"/>
    <col min="7161" max="7161" width="15.6916666666667" style="373" customWidth="1"/>
    <col min="7162" max="7162" width="10" style="373" customWidth="1"/>
    <col min="7163" max="7163" width="9" style="373" customWidth="1"/>
    <col min="7164" max="7164" width="9.19166666666667" style="373" customWidth="1"/>
    <col min="7165" max="7165" width="10" style="373" customWidth="1"/>
    <col min="7166" max="7166" width="11.1916666666667" style="373" customWidth="1"/>
    <col min="7167" max="7167" width="17.6916666666667" style="373" customWidth="1"/>
    <col min="7168" max="7168" width="14.1916666666667" style="373" customWidth="1"/>
    <col min="7169" max="7169" width="32" style="373" customWidth="1"/>
    <col min="7170" max="7171" width="9.19166666666667" style="373" customWidth="1"/>
    <col min="7172" max="7172" width="9" style="373" customWidth="1"/>
    <col min="7173" max="7173" width="9.19166666666667" style="373" customWidth="1"/>
    <col min="7174" max="7174" width="9" style="373" customWidth="1"/>
    <col min="7175" max="7175" width="9.19166666666667" style="373" customWidth="1"/>
    <col min="7176" max="7176" width="13.6916666666667" style="373" customWidth="1"/>
    <col min="7177" max="7177" width="12.5" style="373" customWidth="1"/>
    <col min="7178" max="7180" width="13.6916666666667" style="373" customWidth="1"/>
    <col min="7181" max="7181" width="15.6916666666667" style="373" customWidth="1"/>
    <col min="7182" max="7182" width="9.19166666666667" style="373" customWidth="1"/>
    <col min="7183" max="7183" width="22" style="373" customWidth="1"/>
    <col min="7184" max="7184" width="11.6916666666667" style="373" customWidth="1"/>
    <col min="7185" max="7412" width="9" style="373" customWidth="1"/>
    <col min="7413" max="7413" width="6.5" style="373" customWidth="1"/>
    <col min="7414" max="7414" width="13.1916666666667" style="373" customWidth="1"/>
    <col min="7415" max="7416" width="12.6916666666667" style="373" customWidth="1"/>
    <col min="7417" max="7417" width="15.6916666666667" style="373" customWidth="1"/>
    <col min="7418" max="7418" width="10" style="373" customWidth="1"/>
    <col min="7419" max="7419" width="9" style="373" customWidth="1"/>
    <col min="7420" max="7420" width="9.19166666666667" style="373" customWidth="1"/>
    <col min="7421" max="7421" width="10" style="373" customWidth="1"/>
    <col min="7422" max="7422" width="11.1916666666667" style="373" customWidth="1"/>
    <col min="7423" max="7423" width="17.6916666666667" style="373" customWidth="1"/>
    <col min="7424" max="7424" width="14.1916666666667" style="373" customWidth="1"/>
    <col min="7425" max="7425" width="32" style="373" customWidth="1"/>
    <col min="7426" max="7427" width="9.19166666666667" style="373" customWidth="1"/>
    <col min="7428" max="7428" width="9" style="373" customWidth="1"/>
    <col min="7429" max="7429" width="9.19166666666667" style="373" customWidth="1"/>
    <col min="7430" max="7430" width="9" style="373" customWidth="1"/>
    <col min="7431" max="7431" width="9.19166666666667" style="373" customWidth="1"/>
    <col min="7432" max="7432" width="13.6916666666667" style="373" customWidth="1"/>
    <col min="7433" max="7433" width="12.5" style="373" customWidth="1"/>
    <col min="7434" max="7436" width="13.6916666666667" style="373" customWidth="1"/>
    <col min="7437" max="7437" width="15.6916666666667" style="373" customWidth="1"/>
    <col min="7438" max="7438" width="9.19166666666667" style="373" customWidth="1"/>
    <col min="7439" max="7439" width="22" style="373" customWidth="1"/>
    <col min="7440" max="7440" width="11.6916666666667" style="373" customWidth="1"/>
    <col min="7441" max="7668" width="9" style="373" customWidth="1"/>
    <col min="7669" max="7669" width="6.5" style="373" customWidth="1"/>
    <col min="7670" max="7670" width="13.1916666666667" style="373" customWidth="1"/>
    <col min="7671" max="7672" width="12.6916666666667" style="373" customWidth="1"/>
    <col min="7673" max="7673" width="15.6916666666667" style="373" customWidth="1"/>
    <col min="7674" max="7674" width="10" style="373" customWidth="1"/>
    <col min="7675" max="7675" width="9" style="373" customWidth="1"/>
    <col min="7676" max="7676" width="9.19166666666667" style="373" customWidth="1"/>
    <col min="7677" max="7677" width="10" style="373" customWidth="1"/>
    <col min="7678" max="7678" width="11.1916666666667" style="373" customWidth="1"/>
    <col min="7679" max="7679" width="17.6916666666667" style="373" customWidth="1"/>
    <col min="7680" max="7680" width="14.1916666666667" style="373" customWidth="1"/>
    <col min="7681" max="7681" width="32" style="373" customWidth="1"/>
    <col min="7682" max="7683" width="9.19166666666667" style="373" customWidth="1"/>
    <col min="7684" max="7684" width="9" style="373" customWidth="1"/>
    <col min="7685" max="7685" width="9.19166666666667" style="373" customWidth="1"/>
    <col min="7686" max="7686" width="9" style="373" customWidth="1"/>
    <col min="7687" max="7687" width="9.19166666666667" style="373" customWidth="1"/>
    <col min="7688" max="7688" width="13.6916666666667" style="373" customWidth="1"/>
    <col min="7689" max="7689" width="12.5" style="373" customWidth="1"/>
    <col min="7690" max="7692" width="13.6916666666667" style="373" customWidth="1"/>
    <col min="7693" max="7693" width="15.6916666666667" style="373" customWidth="1"/>
    <col min="7694" max="7694" width="9.19166666666667" style="373" customWidth="1"/>
    <col min="7695" max="7695" width="22" style="373" customWidth="1"/>
    <col min="7696" max="7696" width="11.6916666666667" style="373" customWidth="1"/>
    <col min="7697" max="7924" width="9" style="373" customWidth="1"/>
    <col min="7925" max="7925" width="6.5" style="373" customWidth="1"/>
    <col min="7926" max="7926" width="13.1916666666667" style="373" customWidth="1"/>
    <col min="7927" max="7928" width="12.6916666666667" style="373" customWidth="1"/>
    <col min="7929" max="7929" width="15.6916666666667" style="373" customWidth="1"/>
    <col min="7930" max="7930" width="10" style="373" customWidth="1"/>
    <col min="7931" max="7931" width="9" style="373" customWidth="1"/>
    <col min="7932" max="7932" width="9.19166666666667" style="373" customWidth="1"/>
    <col min="7933" max="7933" width="10" style="373" customWidth="1"/>
    <col min="7934" max="7934" width="11.1916666666667" style="373" customWidth="1"/>
    <col min="7935" max="7935" width="17.6916666666667" style="373" customWidth="1"/>
    <col min="7936" max="7936" width="14.1916666666667" style="373" customWidth="1"/>
    <col min="7937" max="7937" width="32" style="373" customWidth="1"/>
    <col min="7938" max="7939" width="9.19166666666667" style="373" customWidth="1"/>
    <col min="7940" max="7940" width="9" style="373" customWidth="1"/>
    <col min="7941" max="7941" width="9.19166666666667" style="373" customWidth="1"/>
    <col min="7942" max="7942" width="9" style="373" customWidth="1"/>
    <col min="7943" max="7943" width="9.19166666666667" style="373" customWidth="1"/>
    <col min="7944" max="7944" width="13.6916666666667" style="373" customWidth="1"/>
    <col min="7945" max="7945" width="12.5" style="373" customWidth="1"/>
    <col min="7946" max="7948" width="13.6916666666667" style="373" customWidth="1"/>
    <col min="7949" max="7949" width="15.6916666666667" style="373" customWidth="1"/>
    <col min="7950" max="7950" width="9.19166666666667" style="373" customWidth="1"/>
    <col min="7951" max="7951" width="22" style="373" customWidth="1"/>
    <col min="7952" max="7952" width="11.6916666666667" style="373" customWidth="1"/>
    <col min="7953" max="8180" width="9" style="373" customWidth="1"/>
    <col min="8181" max="8181" width="6.5" style="373" customWidth="1"/>
    <col min="8182" max="8182" width="13.1916666666667" style="373" customWidth="1"/>
    <col min="8183" max="8184" width="12.6916666666667" style="373" customWidth="1"/>
    <col min="8185" max="8185" width="15.6916666666667" style="373" customWidth="1"/>
    <col min="8186" max="8186" width="10" style="373" customWidth="1"/>
    <col min="8187" max="8187" width="9" style="373" customWidth="1"/>
    <col min="8188" max="8188" width="9.19166666666667" style="373" customWidth="1"/>
    <col min="8189" max="8189" width="10" style="373" customWidth="1"/>
    <col min="8190" max="8190" width="11.1916666666667" style="373" customWidth="1"/>
    <col min="8191" max="8191" width="17.6916666666667" style="373" customWidth="1"/>
    <col min="8192" max="8192" width="14.1916666666667" style="373" customWidth="1"/>
    <col min="8193" max="8193" width="32" style="373" customWidth="1"/>
    <col min="8194" max="8195" width="9.19166666666667" style="373" customWidth="1"/>
    <col min="8196" max="8196" width="9" style="373" customWidth="1"/>
    <col min="8197" max="8197" width="9.19166666666667" style="373" customWidth="1"/>
    <col min="8198" max="8198" width="9" style="373" customWidth="1"/>
    <col min="8199" max="8199" width="9.19166666666667" style="373" customWidth="1"/>
    <col min="8200" max="8200" width="13.6916666666667" style="373" customWidth="1"/>
    <col min="8201" max="8201" width="12.5" style="373" customWidth="1"/>
    <col min="8202" max="8204" width="13.6916666666667" style="373" customWidth="1"/>
    <col min="8205" max="8205" width="15.6916666666667" style="373" customWidth="1"/>
    <col min="8206" max="8206" width="9.19166666666667" style="373" customWidth="1"/>
    <col min="8207" max="8207" width="22" style="373" customWidth="1"/>
    <col min="8208" max="8208" width="11.6916666666667" style="373" customWidth="1"/>
    <col min="8209" max="8436" width="9" style="373" customWidth="1"/>
    <col min="8437" max="8437" width="6.5" style="373" customWidth="1"/>
    <col min="8438" max="8438" width="13.1916666666667" style="373" customWidth="1"/>
    <col min="8439" max="8440" width="12.6916666666667" style="373" customWidth="1"/>
    <col min="8441" max="8441" width="15.6916666666667" style="373" customWidth="1"/>
    <col min="8442" max="8442" width="10" style="373" customWidth="1"/>
    <col min="8443" max="8443" width="9" style="373" customWidth="1"/>
    <col min="8444" max="8444" width="9.19166666666667" style="373" customWidth="1"/>
    <col min="8445" max="8445" width="10" style="373" customWidth="1"/>
    <col min="8446" max="8446" width="11.1916666666667" style="373" customWidth="1"/>
    <col min="8447" max="8447" width="17.6916666666667" style="373" customWidth="1"/>
    <col min="8448" max="8448" width="14.1916666666667" style="373" customWidth="1"/>
    <col min="8449" max="8449" width="32" style="373" customWidth="1"/>
    <col min="8450" max="8451" width="9.19166666666667" style="373" customWidth="1"/>
    <col min="8452" max="8452" width="9" style="373" customWidth="1"/>
    <col min="8453" max="8453" width="9.19166666666667" style="373" customWidth="1"/>
    <col min="8454" max="8454" width="9" style="373" customWidth="1"/>
    <col min="8455" max="8455" width="9.19166666666667" style="373" customWidth="1"/>
    <col min="8456" max="8456" width="13.6916666666667" style="373" customWidth="1"/>
    <col min="8457" max="8457" width="12.5" style="373" customWidth="1"/>
    <col min="8458" max="8460" width="13.6916666666667" style="373" customWidth="1"/>
    <col min="8461" max="8461" width="15.6916666666667" style="373" customWidth="1"/>
    <col min="8462" max="8462" width="9.19166666666667" style="373" customWidth="1"/>
    <col min="8463" max="8463" width="22" style="373" customWidth="1"/>
    <col min="8464" max="8464" width="11.6916666666667" style="373" customWidth="1"/>
    <col min="8465" max="8692" width="9" style="373" customWidth="1"/>
    <col min="8693" max="8693" width="6.5" style="373" customWidth="1"/>
    <col min="8694" max="8694" width="13.1916666666667" style="373" customWidth="1"/>
    <col min="8695" max="8696" width="12.6916666666667" style="373" customWidth="1"/>
    <col min="8697" max="8697" width="15.6916666666667" style="373" customWidth="1"/>
    <col min="8698" max="8698" width="10" style="373" customWidth="1"/>
    <col min="8699" max="8699" width="9" style="373" customWidth="1"/>
    <col min="8700" max="8700" width="9.19166666666667" style="373" customWidth="1"/>
    <col min="8701" max="8701" width="10" style="373" customWidth="1"/>
    <col min="8702" max="8702" width="11.1916666666667" style="373" customWidth="1"/>
    <col min="8703" max="8703" width="17.6916666666667" style="373" customWidth="1"/>
    <col min="8704" max="8704" width="14.1916666666667" style="373" customWidth="1"/>
    <col min="8705" max="8705" width="32" style="373" customWidth="1"/>
    <col min="8706" max="8707" width="9.19166666666667" style="373" customWidth="1"/>
    <col min="8708" max="8708" width="9" style="373" customWidth="1"/>
    <col min="8709" max="8709" width="9.19166666666667" style="373" customWidth="1"/>
    <col min="8710" max="8710" width="9" style="373" customWidth="1"/>
    <col min="8711" max="8711" width="9.19166666666667" style="373" customWidth="1"/>
    <col min="8712" max="8712" width="13.6916666666667" style="373" customWidth="1"/>
    <col min="8713" max="8713" width="12.5" style="373" customWidth="1"/>
    <col min="8714" max="8716" width="13.6916666666667" style="373" customWidth="1"/>
    <col min="8717" max="8717" width="15.6916666666667" style="373" customWidth="1"/>
    <col min="8718" max="8718" width="9.19166666666667" style="373" customWidth="1"/>
    <col min="8719" max="8719" width="22" style="373" customWidth="1"/>
    <col min="8720" max="8720" width="11.6916666666667" style="373" customWidth="1"/>
    <col min="8721" max="8948" width="9" style="373" customWidth="1"/>
    <col min="8949" max="8949" width="6.5" style="373" customWidth="1"/>
    <col min="8950" max="8950" width="13.1916666666667" style="373" customWidth="1"/>
    <col min="8951" max="8952" width="12.6916666666667" style="373" customWidth="1"/>
    <col min="8953" max="8953" width="15.6916666666667" style="373" customWidth="1"/>
    <col min="8954" max="8954" width="10" style="373" customWidth="1"/>
    <col min="8955" max="8955" width="9" style="373" customWidth="1"/>
    <col min="8956" max="8956" width="9.19166666666667" style="373" customWidth="1"/>
    <col min="8957" max="8957" width="10" style="373" customWidth="1"/>
    <col min="8958" max="8958" width="11.1916666666667" style="373" customWidth="1"/>
    <col min="8959" max="8959" width="17.6916666666667" style="373" customWidth="1"/>
    <col min="8960" max="8960" width="14.1916666666667" style="373" customWidth="1"/>
    <col min="8961" max="8961" width="32" style="373" customWidth="1"/>
    <col min="8962" max="8963" width="9.19166666666667" style="373" customWidth="1"/>
    <col min="8964" max="8964" width="9" style="373" customWidth="1"/>
    <col min="8965" max="8965" width="9.19166666666667" style="373" customWidth="1"/>
    <col min="8966" max="8966" width="9" style="373" customWidth="1"/>
    <col min="8967" max="8967" width="9.19166666666667" style="373" customWidth="1"/>
    <col min="8968" max="8968" width="13.6916666666667" style="373" customWidth="1"/>
    <col min="8969" max="8969" width="12.5" style="373" customWidth="1"/>
    <col min="8970" max="8972" width="13.6916666666667" style="373" customWidth="1"/>
    <col min="8973" max="8973" width="15.6916666666667" style="373" customWidth="1"/>
    <col min="8974" max="8974" width="9.19166666666667" style="373" customWidth="1"/>
    <col min="8975" max="8975" width="22" style="373" customWidth="1"/>
    <col min="8976" max="8976" width="11.6916666666667" style="373" customWidth="1"/>
    <col min="8977" max="9204" width="9" style="373" customWidth="1"/>
    <col min="9205" max="9205" width="6.5" style="373" customWidth="1"/>
    <col min="9206" max="9206" width="13.1916666666667" style="373" customWidth="1"/>
    <col min="9207" max="9208" width="12.6916666666667" style="373" customWidth="1"/>
    <col min="9209" max="9209" width="15.6916666666667" style="373" customWidth="1"/>
    <col min="9210" max="9210" width="10" style="373" customWidth="1"/>
    <col min="9211" max="9211" width="9" style="373" customWidth="1"/>
    <col min="9212" max="9212" width="9.19166666666667" style="373" customWidth="1"/>
    <col min="9213" max="9213" width="10" style="373" customWidth="1"/>
    <col min="9214" max="9214" width="11.1916666666667" style="373" customWidth="1"/>
    <col min="9215" max="9215" width="17.6916666666667" style="373" customWidth="1"/>
    <col min="9216" max="9216" width="14.1916666666667" style="373" customWidth="1"/>
    <col min="9217" max="9217" width="32" style="373" customWidth="1"/>
    <col min="9218" max="9219" width="9.19166666666667" style="373" customWidth="1"/>
    <col min="9220" max="9220" width="9" style="373" customWidth="1"/>
    <col min="9221" max="9221" width="9.19166666666667" style="373" customWidth="1"/>
    <col min="9222" max="9222" width="9" style="373" customWidth="1"/>
    <col min="9223" max="9223" width="9.19166666666667" style="373" customWidth="1"/>
    <col min="9224" max="9224" width="13.6916666666667" style="373" customWidth="1"/>
    <col min="9225" max="9225" width="12.5" style="373" customWidth="1"/>
    <col min="9226" max="9228" width="13.6916666666667" style="373" customWidth="1"/>
    <col min="9229" max="9229" width="15.6916666666667" style="373" customWidth="1"/>
    <col min="9230" max="9230" width="9.19166666666667" style="373" customWidth="1"/>
    <col min="9231" max="9231" width="22" style="373" customWidth="1"/>
    <col min="9232" max="9232" width="11.6916666666667" style="373" customWidth="1"/>
    <col min="9233" max="9460" width="9" style="373" customWidth="1"/>
    <col min="9461" max="9461" width="6.5" style="373" customWidth="1"/>
    <col min="9462" max="9462" width="13.1916666666667" style="373" customWidth="1"/>
    <col min="9463" max="9464" width="12.6916666666667" style="373" customWidth="1"/>
    <col min="9465" max="9465" width="15.6916666666667" style="373" customWidth="1"/>
    <col min="9466" max="9466" width="10" style="373" customWidth="1"/>
    <col min="9467" max="9467" width="9" style="373" customWidth="1"/>
    <col min="9468" max="9468" width="9.19166666666667" style="373" customWidth="1"/>
    <col min="9469" max="9469" width="10" style="373" customWidth="1"/>
    <col min="9470" max="9470" width="11.1916666666667" style="373" customWidth="1"/>
    <col min="9471" max="9471" width="17.6916666666667" style="373" customWidth="1"/>
    <col min="9472" max="9472" width="14.1916666666667" style="373" customWidth="1"/>
    <col min="9473" max="9473" width="32" style="373" customWidth="1"/>
    <col min="9474" max="9475" width="9.19166666666667" style="373" customWidth="1"/>
    <col min="9476" max="9476" width="9" style="373" customWidth="1"/>
    <col min="9477" max="9477" width="9.19166666666667" style="373" customWidth="1"/>
    <col min="9478" max="9478" width="9" style="373" customWidth="1"/>
    <col min="9479" max="9479" width="9.19166666666667" style="373" customWidth="1"/>
    <col min="9480" max="9480" width="13.6916666666667" style="373" customWidth="1"/>
    <col min="9481" max="9481" width="12.5" style="373" customWidth="1"/>
    <col min="9482" max="9484" width="13.6916666666667" style="373" customWidth="1"/>
    <col min="9485" max="9485" width="15.6916666666667" style="373" customWidth="1"/>
    <col min="9486" max="9486" width="9.19166666666667" style="373" customWidth="1"/>
    <col min="9487" max="9487" width="22" style="373" customWidth="1"/>
    <col min="9488" max="9488" width="11.6916666666667" style="373" customWidth="1"/>
    <col min="9489" max="9716" width="9" style="373" customWidth="1"/>
    <col min="9717" max="9717" width="6.5" style="373" customWidth="1"/>
    <col min="9718" max="9718" width="13.1916666666667" style="373" customWidth="1"/>
    <col min="9719" max="9720" width="12.6916666666667" style="373" customWidth="1"/>
    <col min="9721" max="9721" width="15.6916666666667" style="373" customWidth="1"/>
    <col min="9722" max="9722" width="10" style="373" customWidth="1"/>
    <col min="9723" max="9723" width="9" style="373" customWidth="1"/>
    <col min="9724" max="9724" width="9.19166666666667" style="373" customWidth="1"/>
    <col min="9725" max="9725" width="10" style="373" customWidth="1"/>
    <col min="9726" max="9726" width="11.1916666666667" style="373" customWidth="1"/>
    <col min="9727" max="9727" width="17.6916666666667" style="373" customWidth="1"/>
    <col min="9728" max="9728" width="14.1916666666667" style="373" customWidth="1"/>
    <col min="9729" max="9729" width="32" style="373" customWidth="1"/>
    <col min="9730" max="9731" width="9.19166666666667" style="373" customWidth="1"/>
    <col min="9732" max="9732" width="9" style="373" customWidth="1"/>
    <col min="9733" max="9733" width="9.19166666666667" style="373" customWidth="1"/>
    <col min="9734" max="9734" width="9" style="373" customWidth="1"/>
    <col min="9735" max="9735" width="9.19166666666667" style="373" customWidth="1"/>
    <col min="9736" max="9736" width="13.6916666666667" style="373" customWidth="1"/>
    <col min="9737" max="9737" width="12.5" style="373" customWidth="1"/>
    <col min="9738" max="9740" width="13.6916666666667" style="373" customWidth="1"/>
    <col min="9741" max="9741" width="15.6916666666667" style="373" customWidth="1"/>
    <col min="9742" max="9742" width="9.19166666666667" style="373" customWidth="1"/>
    <col min="9743" max="9743" width="22" style="373" customWidth="1"/>
    <col min="9744" max="9744" width="11.6916666666667" style="373" customWidth="1"/>
    <col min="9745" max="9972" width="9" style="373" customWidth="1"/>
    <col min="9973" max="9973" width="6.5" style="373" customWidth="1"/>
    <col min="9974" max="9974" width="13.1916666666667" style="373" customWidth="1"/>
    <col min="9975" max="9976" width="12.6916666666667" style="373" customWidth="1"/>
    <col min="9977" max="9977" width="15.6916666666667" style="373" customWidth="1"/>
    <col min="9978" max="9978" width="10" style="373" customWidth="1"/>
    <col min="9979" max="9979" width="9" style="373" customWidth="1"/>
    <col min="9980" max="9980" width="9.19166666666667" style="373" customWidth="1"/>
    <col min="9981" max="9981" width="10" style="373" customWidth="1"/>
    <col min="9982" max="9982" width="11.1916666666667" style="373" customWidth="1"/>
    <col min="9983" max="9983" width="17.6916666666667" style="373" customWidth="1"/>
    <col min="9984" max="9984" width="14.1916666666667" style="373" customWidth="1"/>
    <col min="9985" max="9985" width="32" style="373" customWidth="1"/>
    <col min="9986" max="9987" width="9.19166666666667" style="373" customWidth="1"/>
    <col min="9988" max="9988" width="9" style="373" customWidth="1"/>
    <col min="9989" max="9989" width="9.19166666666667" style="373" customWidth="1"/>
    <col min="9990" max="9990" width="9" style="373" customWidth="1"/>
    <col min="9991" max="9991" width="9.19166666666667" style="373" customWidth="1"/>
    <col min="9992" max="9992" width="13.6916666666667" style="373" customWidth="1"/>
    <col min="9993" max="9993" width="12.5" style="373" customWidth="1"/>
    <col min="9994" max="9996" width="13.6916666666667" style="373" customWidth="1"/>
    <col min="9997" max="9997" width="15.6916666666667" style="373" customWidth="1"/>
    <col min="9998" max="9998" width="9.19166666666667" style="373" customWidth="1"/>
    <col min="9999" max="9999" width="22" style="373" customWidth="1"/>
    <col min="10000" max="10000" width="11.6916666666667" style="373" customWidth="1"/>
    <col min="10001" max="10228" width="9" style="373" customWidth="1"/>
    <col min="10229" max="10229" width="6.5" style="373" customWidth="1"/>
    <col min="10230" max="10230" width="13.1916666666667" style="373" customWidth="1"/>
    <col min="10231" max="10232" width="12.6916666666667" style="373" customWidth="1"/>
    <col min="10233" max="10233" width="15.6916666666667" style="373" customWidth="1"/>
    <col min="10234" max="10234" width="10" style="373" customWidth="1"/>
    <col min="10235" max="10235" width="9" style="373" customWidth="1"/>
    <col min="10236" max="10236" width="9.19166666666667" style="373" customWidth="1"/>
    <col min="10237" max="10237" width="10" style="373" customWidth="1"/>
    <col min="10238" max="10238" width="11.1916666666667" style="373" customWidth="1"/>
    <col min="10239" max="10239" width="17.6916666666667" style="373" customWidth="1"/>
    <col min="10240" max="10240" width="14.1916666666667" style="373" customWidth="1"/>
    <col min="10241" max="10241" width="32" style="373" customWidth="1"/>
    <col min="10242" max="10243" width="9.19166666666667" style="373" customWidth="1"/>
    <col min="10244" max="10244" width="9" style="373" customWidth="1"/>
    <col min="10245" max="10245" width="9.19166666666667" style="373" customWidth="1"/>
    <col min="10246" max="10246" width="9" style="373" customWidth="1"/>
    <col min="10247" max="10247" width="9.19166666666667" style="373" customWidth="1"/>
    <col min="10248" max="10248" width="13.6916666666667" style="373" customWidth="1"/>
    <col min="10249" max="10249" width="12.5" style="373" customWidth="1"/>
    <col min="10250" max="10252" width="13.6916666666667" style="373" customWidth="1"/>
    <col min="10253" max="10253" width="15.6916666666667" style="373" customWidth="1"/>
    <col min="10254" max="10254" width="9.19166666666667" style="373" customWidth="1"/>
    <col min="10255" max="10255" width="22" style="373" customWidth="1"/>
    <col min="10256" max="10256" width="11.6916666666667" style="373" customWidth="1"/>
    <col min="10257" max="10484" width="9" style="373" customWidth="1"/>
    <col min="10485" max="10485" width="6.5" style="373" customWidth="1"/>
    <col min="10486" max="10486" width="13.1916666666667" style="373" customWidth="1"/>
    <col min="10487" max="10488" width="12.6916666666667" style="373" customWidth="1"/>
    <col min="10489" max="10489" width="15.6916666666667" style="373" customWidth="1"/>
    <col min="10490" max="10490" width="10" style="373" customWidth="1"/>
    <col min="10491" max="10491" width="9" style="373" customWidth="1"/>
    <col min="10492" max="10492" width="9.19166666666667" style="373" customWidth="1"/>
    <col min="10493" max="10493" width="10" style="373" customWidth="1"/>
    <col min="10494" max="10494" width="11.1916666666667" style="373" customWidth="1"/>
    <col min="10495" max="10495" width="17.6916666666667" style="373" customWidth="1"/>
    <col min="10496" max="10496" width="14.1916666666667" style="373" customWidth="1"/>
    <col min="10497" max="10497" width="32" style="373" customWidth="1"/>
    <col min="10498" max="10499" width="9.19166666666667" style="373" customWidth="1"/>
    <col min="10500" max="10500" width="9" style="373" customWidth="1"/>
    <col min="10501" max="10501" width="9.19166666666667" style="373" customWidth="1"/>
    <col min="10502" max="10502" width="9" style="373" customWidth="1"/>
    <col min="10503" max="10503" width="9.19166666666667" style="373" customWidth="1"/>
    <col min="10504" max="10504" width="13.6916666666667" style="373" customWidth="1"/>
    <col min="10505" max="10505" width="12.5" style="373" customWidth="1"/>
    <col min="10506" max="10508" width="13.6916666666667" style="373" customWidth="1"/>
    <col min="10509" max="10509" width="15.6916666666667" style="373" customWidth="1"/>
    <col min="10510" max="10510" width="9.19166666666667" style="373" customWidth="1"/>
    <col min="10511" max="10511" width="22" style="373" customWidth="1"/>
    <col min="10512" max="10512" width="11.6916666666667" style="373" customWidth="1"/>
    <col min="10513" max="10740" width="9" style="373" customWidth="1"/>
    <col min="10741" max="10741" width="6.5" style="373" customWidth="1"/>
    <col min="10742" max="10742" width="13.1916666666667" style="373" customWidth="1"/>
    <col min="10743" max="10744" width="12.6916666666667" style="373" customWidth="1"/>
    <col min="10745" max="10745" width="15.6916666666667" style="373" customWidth="1"/>
    <col min="10746" max="10746" width="10" style="373" customWidth="1"/>
    <col min="10747" max="10747" width="9" style="373" customWidth="1"/>
    <col min="10748" max="10748" width="9.19166666666667" style="373" customWidth="1"/>
    <col min="10749" max="10749" width="10" style="373" customWidth="1"/>
    <col min="10750" max="10750" width="11.1916666666667" style="373" customWidth="1"/>
    <col min="10751" max="10751" width="17.6916666666667" style="373" customWidth="1"/>
    <col min="10752" max="10752" width="14.1916666666667" style="373" customWidth="1"/>
    <col min="10753" max="10753" width="32" style="373" customWidth="1"/>
    <col min="10754" max="10755" width="9.19166666666667" style="373" customWidth="1"/>
    <col min="10756" max="10756" width="9" style="373" customWidth="1"/>
    <col min="10757" max="10757" width="9.19166666666667" style="373" customWidth="1"/>
    <col min="10758" max="10758" width="9" style="373" customWidth="1"/>
    <col min="10759" max="10759" width="9.19166666666667" style="373" customWidth="1"/>
    <col min="10760" max="10760" width="13.6916666666667" style="373" customWidth="1"/>
    <col min="10761" max="10761" width="12.5" style="373" customWidth="1"/>
    <col min="10762" max="10764" width="13.6916666666667" style="373" customWidth="1"/>
    <col min="10765" max="10765" width="15.6916666666667" style="373" customWidth="1"/>
    <col min="10766" max="10766" width="9.19166666666667" style="373" customWidth="1"/>
    <col min="10767" max="10767" width="22" style="373" customWidth="1"/>
    <col min="10768" max="10768" width="11.6916666666667" style="373" customWidth="1"/>
    <col min="10769" max="10996" width="9" style="373" customWidth="1"/>
    <col min="10997" max="10997" width="6.5" style="373" customWidth="1"/>
    <col min="10998" max="10998" width="13.1916666666667" style="373" customWidth="1"/>
    <col min="10999" max="11000" width="12.6916666666667" style="373" customWidth="1"/>
    <col min="11001" max="11001" width="15.6916666666667" style="373" customWidth="1"/>
    <col min="11002" max="11002" width="10" style="373" customWidth="1"/>
    <col min="11003" max="11003" width="9" style="373" customWidth="1"/>
    <col min="11004" max="11004" width="9.19166666666667" style="373" customWidth="1"/>
    <col min="11005" max="11005" width="10" style="373" customWidth="1"/>
    <col min="11006" max="11006" width="11.1916666666667" style="373" customWidth="1"/>
    <col min="11007" max="11007" width="17.6916666666667" style="373" customWidth="1"/>
    <col min="11008" max="11008" width="14.1916666666667" style="373" customWidth="1"/>
    <col min="11009" max="11009" width="32" style="373" customWidth="1"/>
    <col min="11010" max="11011" width="9.19166666666667" style="373" customWidth="1"/>
    <col min="11012" max="11012" width="9" style="373" customWidth="1"/>
    <col min="11013" max="11013" width="9.19166666666667" style="373" customWidth="1"/>
    <col min="11014" max="11014" width="9" style="373" customWidth="1"/>
    <col min="11015" max="11015" width="9.19166666666667" style="373" customWidth="1"/>
    <col min="11016" max="11016" width="13.6916666666667" style="373" customWidth="1"/>
    <col min="11017" max="11017" width="12.5" style="373" customWidth="1"/>
    <col min="11018" max="11020" width="13.6916666666667" style="373" customWidth="1"/>
    <col min="11021" max="11021" width="15.6916666666667" style="373" customWidth="1"/>
    <col min="11022" max="11022" width="9.19166666666667" style="373" customWidth="1"/>
    <col min="11023" max="11023" width="22" style="373" customWidth="1"/>
    <col min="11024" max="11024" width="11.6916666666667" style="373" customWidth="1"/>
    <col min="11025" max="11252" width="9" style="373" customWidth="1"/>
    <col min="11253" max="11253" width="6.5" style="373" customWidth="1"/>
    <col min="11254" max="11254" width="13.1916666666667" style="373" customWidth="1"/>
    <col min="11255" max="11256" width="12.6916666666667" style="373" customWidth="1"/>
    <col min="11257" max="11257" width="15.6916666666667" style="373" customWidth="1"/>
    <col min="11258" max="11258" width="10" style="373" customWidth="1"/>
    <col min="11259" max="11259" width="9" style="373" customWidth="1"/>
    <col min="11260" max="11260" width="9.19166666666667" style="373" customWidth="1"/>
    <col min="11261" max="11261" width="10" style="373" customWidth="1"/>
    <col min="11262" max="11262" width="11.1916666666667" style="373" customWidth="1"/>
    <col min="11263" max="11263" width="17.6916666666667" style="373" customWidth="1"/>
    <col min="11264" max="11264" width="14.1916666666667" style="373" customWidth="1"/>
    <col min="11265" max="11265" width="32" style="373" customWidth="1"/>
    <col min="11266" max="11267" width="9.19166666666667" style="373" customWidth="1"/>
    <col min="11268" max="11268" width="9" style="373" customWidth="1"/>
    <col min="11269" max="11269" width="9.19166666666667" style="373" customWidth="1"/>
    <col min="11270" max="11270" width="9" style="373" customWidth="1"/>
    <col min="11271" max="11271" width="9.19166666666667" style="373" customWidth="1"/>
    <col min="11272" max="11272" width="13.6916666666667" style="373" customWidth="1"/>
    <col min="11273" max="11273" width="12.5" style="373" customWidth="1"/>
    <col min="11274" max="11276" width="13.6916666666667" style="373" customWidth="1"/>
    <col min="11277" max="11277" width="15.6916666666667" style="373" customWidth="1"/>
    <col min="11278" max="11278" width="9.19166666666667" style="373" customWidth="1"/>
    <col min="11279" max="11279" width="22" style="373" customWidth="1"/>
    <col min="11280" max="11280" width="11.6916666666667" style="373" customWidth="1"/>
    <col min="11281" max="11508" width="9" style="373" customWidth="1"/>
    <col min="11509" max="11509" width="6.5" style="373" customWidth="1"/>
    <col min="11510" max="11510" width="13.1916666666667" style="373" customWidth="1"/>
    <col min="11511" max="11512" width="12.6916666666667" style="373" customWidth="1"/>
    <col min="11513" max="11513" width="15.6916666666667" style="373" customWidth="1"/>
    <col min="11514" max="11514" width="10" style="373" customWidth="1"/>
    <col min="11515" max="11515" width="9" style="373" customWidth="1"/>
    <col min="11516" max="11516" width="9.19166666666667" style="373" customWidth="1"/>
    <col min="11517" max="11517" width="10" style="373" customWidth="1"/>
    <col min="11518" max="11518" width="11.1916666666667" style="373" customWidth="1"/>
    <col min="11519" max="11519" width="17.6916666666667" style="373" customWidth="1"/>
    <col min="11520" max="11520" width="14.1916666666667" style="373" customWidth="1"/>
    <col min="11521" max="11521" width="32" style="373" customWidth="1"/>
    <col min="11522" max="11523" width="9.19166666666667" style="373" customWidth="1"/>
    <col min="11524" max="11524" width="9" style="373" customWidth="1"/>
    <col min="11525" max="11525" width="9.19166666666667" style="373" customWidth="1"/>
    <col min="11526" max="11526" width="9" style="373" customWidth="1"/>
    <col min="11527" max="11527" width="9.19166666666667" style="373" customWidth="1"/>
    <col min="11528" max="11528" width="13.6916666666667" style="373" customWidth="1"/>
    <col min="11529" max="11529" width="12.5" style="373" customWidth="1"/>
    <col min="11530" max="11532" width="13.6916666666667" style="373" customWidth="1"/>
    <col min="11533" max="11533" width="15.6916666666667" style="373" customWidth="1"/>
    <col min="11534" max="11534" width="9.19166666666667" style="373" customWidth="1"/>
    <col min="11535" max="11535" width="22" style="373" customWidth="1"/>
    <col min="11536" max="11536" width="11.6916666666667" style="373" customWidth="1"/>
    <col min="11537" max="11764" width="9" style="373" customWidth="1"/>
    <col min="11765" max="11765" width="6.5" style="373" customWidth="1"/>
    <col min="11766" max="11766" width="13.1916666666667" style="373" customWidth="1"/>
    <col min="11767" max="11768" width="12.6916666666667" style="373" customWidth="1"/>
    <col min="11769" max="11769" width="15.6916666666667" style="373" customWidth="1"/>
    <col min="11770" max="11770" width="10" style="373" customWidth="1"/>
    <col min="11771" max="11771" width="9" style="373" customWidth="1"/>
    <col min="11772" max="11772" width="9.19166666666667" style="373" customWidth="1"/>
    <col min="11773" max="11773" width="10" style="373" customWidth="1"/>
    <col min="11774" max="11774" width="11.1916666666667" style="373" customWidth="1"/>
    <col min="11775" max="11775" width="17.6916666666667" style="373" customWidth="1"/>
    <col min="11776" max="11776" width="14.1916666666667" style="373" customWidth="1"/>
    <col min="11777" max="11777" width="32" style="373" customWidth="1"/>
    <col min="11778" max="11779" width="9.19166666666667" style="373" customWidth="1"/>
    <col min="11780" max="11780" width="9" style="373" customWidth="1"/>
    <col min="11781" max="11781" width="9.19166666666667" style="373" customWidth="1"/>
    <col min="11782" max="11782" width="9" style="373" customWidth="1"/>
    <col min="11783" max="11783" width="9.19166666666667" style="373" customWidth="1"/>
    <col min="11784" max="11784" width="13.6916666666667" style="373" customWidth="1"/>
    <col min="11785" max="11785" width="12.5" style="373" customWidth="1"/>
    <col min="11786" max="11788" width="13.6916666666667" style="373" customWidth="1"/>
    <col min="11789" max="11789" width="15.6916666666667" style="373" customWidth="1"/>
    <col min="11790" max="11790" width="9.19166666666667" style="373" customWidth="1"/>
    <col min="11791" max="11791" width="22" style="373" customWidth="1"/>
    <col min="11792" max="11792" width="11.6916666666667" style="373" customWidth="1"/>
    <col min="11793" max="12020" width="9" style="373" customWidth="1"/>
    <col min="12021" max="12021" width="6.5" style="373" customWidth="1"/>
    <col min="12022" max="12022" width="13.1916666666667" style="373" customWidth="1"/>
    <col min="12023" max="12024" width="12.6916666666667" style="373" customWidth="1"/>
    <col min="12025" max="12025" width="15.6916666666667" style="373" customWidth="1"/>
    <col min="12026" max="12026" width="10" style="373" customWidth="1"/>
    <col min="12027" max="12027" width="9" style="373" customWidth="1"/>
    <col min="12028" max="12028" width="9.19166666666667" style="373" customWidth="1"/>
    <col min="12029" max="12029" width="10" style="373" customWidth="1"/>
    <col min="12030" max="12030" width="11.1916666666667" style="373" customWidth="1"/>
    <col min="12031" max="12031" width="17.6916666666667" style="373" customWidth="1"/>
    <col min="12032" max="12032" width="14.1916666666667" style="373" customWidth="1"/>
    <col min="12033" max="12033" width="32" style="373" customWidth="1"/>
    <col min="12034" max="12035" width="9.19166666666667" style="373" customWidth="1"/>
    <col min="12036" max="12036" width="9" style="373" customWidth="1"/>
    <col min="12037" max="12037" width="9.19166666666667" style="373" customWidth="1"/>
    <col min="12038" max="12038" width="9" style="373" customWidth="1"/>
    <col min="12039" max="12039" width="9.19166666666667" style="373" customWidth="1"/>
    <col min="12040" max="12040" width="13.6916666666667" style="373" customWidth="1"/>
    <col min="12041" max="12041" width="12.5" style="373" customWidth="1"/>
    <col min="12042" max="12044" width="13.6916666666667" style="373" customWidth="1"/>
    <col min="12045" max="12045" width="15.6916666666667" style="373" customWidth="1"/>
    <col min="12046" max="12046" width="9.19166666666667" style="373" customWidth="1"/>
    <col min="12047" max="12047" width="22" style="373" customWidth="1"/>
    <col min="12048" max="12048" width="11.6916666666667" style="373" customWidth="1"/>
    <col min="12049" max="12276" width="9" style="373" customWidth="1"/>
    <col min="12277" max="12277" width="6.5" style="373" customWidth="1"/>
    <col min="12278" max="12278" width="13.1916666666667" style="373" customWidth="1"/>
    <col min="12279" max="12280" width="12.6916666666667" style="373" customWidth="1"/>
    <col min="12281" max="12281" width="15.6916666666667" style="373" customWidth="1"/>
    <col min="12282" max="12282" width="10" style="373" customWidth="1"/>
    <col min="12283" max="12283" width="9" style="373" customWidth="1"/>
    <col min="12284" max="12284" width="9.19166666666667" style="373" customWidth="1"/>
    <col min="12285" max="12285" width="10" style="373" customWidth="1"/>
    <col min="12286" max="12286" width="11.1916666666667" style="373" customWidth="1"/>
    <col min="12287" max="12287" width="17.6916666666667" style="373" customWidth="1"/>
    <col min="12288" max="12288" width="14.1916666666667" style="373" customWidth="1"/>
    <col min="12289" max="12289" width="32" style="373" customWidth="1"/>
    <col min="12290" max="12291" width="9.19166666666667" style="373" customWidth="1"/>
    <col min="12292" max="12292" width="9" style="373" customWidth="1"/>
    <col min="12293" max="12293" width="9.19166666666667" style="373" customWidth="1"/>
    <col min="12294" max="12294" width="9" style="373" customWidth="1"/>
    <col min="12295" max="12295" width="9.19166666666667" style="373" customWidth="1"/>
    <col min="12296" max="12296" width="13.6916666666667" style="373" customWidth="1"/>
    <col min="12297" max="12297" width="12.5" style="373" customWidth="1"/>
    <col min="12298" max="12300" width="13.6916666666667" style="373" customWidth="1"/>
    <col min="12301" max="12301" width="15.6916666666667" style="373" customWidth="1"/>
    <col min="12302" max="12302" width="9.19166666666667" style="373" customWidth="1"/>
    <col min="12303" max="12303" width="22" style="373" customWidth="1"/>
    <col min="12304" max="12304" width="11.6916666666667" style="373" customWidth="1"/>
    <col min="12305" max="12532" width="9" style="373" customWidth="1"/>
    <col min="12533" max="12533" width="6.5" style="373" customWidth="1"/>
    <col min="12534" max="12534" width="13.1916666666667" style="373" customWidth="1"/>
    <col min="12535" max="12536" width="12.6916666666667" style="373" customWidth="1"/>
    <col min="12537" max="12537" width="15.6916666666667" style="373" customWidth="1"/>
    <col min="12538" max="12538" width="10" style="373" customWidth="1"/>
    <col min="12539" max="12539" width="9" style="373" customWidth="1"/>
    <col min="12540" max="12540" width="9.19166666666667" style="373" customWidth="1"/>
    <col min="12541" max="12541" width="10" style="373" customWidth="1"/>
    <col min="12542" max="12542" width="11.1916666666667" style="373" customWidth="1"/>
    <col min="12543" max="12543" width="17.6916666666667" style="373" customWidth="1"/>
    <col min="12544" max="12544" width="14.1916666666667" style="373" customWidth="1"/>
    <col min="12545" max="12545" width="32" style="373" customWidth="1"/>
    <col min="12546" max="12547" width="9.19166666666667" style="373" customWidth="1"/>
    <col min="12548" max="12548" width="9" style="373" customWidth="1"/>
    <col min="12549" max="12549" width="9.19166666666667" style="373" customWidth="1"/>
    <col min="12550" max="12550" width="9" style="373" customWidth="1"/>
    <col min="12551" max="12551" width="9.19166666666667" style="373" customWidth="1"/>
    <col min="12552" max="12552" width="13.6916666666667" style="373" customWidth="1"/>
    <col min="12553" max="12553" width="12.5" style="373" customWidth="1"/>
    <col min="12554" max="12556" width="13.6916666666667" style="373" customWidth="1"/>
    <col min="12557" max="12557" width="15.6916666666667" style="373" customWidth="1"/>
    <col min="12558" max="12558" width="9.19166666666667" style="373" customWidth="1"/>
    <col min="12559" max="12559" width="22" style="373" customWidth="1"/>
    <col min="12560" max="12560" width="11.6916666666667" style="373" customWidth="1"/>
    <col min="12561" max="12788" width="9" style="373" customWidth="1"/>
    <col min="12789" max="12789" width="6.5" style="373" customWidth="1"/>
    <col min="12790" max="12790" width="13.1916666666667" style="373" customWidth="1"/>
    <col min="12791" max="12792" width="12.6916666666667" style="373" customWidth="1"/>
    <col min="12793" max="12793" width="15.6916666666667" style="373" customWidth="1"/>
    <col min="12794" max="12794" width="10" style="373" customWidth="1"/>
    <col min="12795" max="12795" width="9" style="373" customWidth="1"/>
    <col min="12796" max="12796" width="9.19166666666667" style="373" customWidth="1"/>
    <col min="12797" max="12797" width="10" style="373" customWidth="1"/>
    <col min="12798" max="12798" width="11.1916666666667" style="373" customWidth="1"/>
    <col min="12799" max="12799" width="17.6916666666667" style="373" customWidth="1"/>
    <col min="12800" max="12800" width="14.1916666666667" style="373" customWidth="1"/>
    <col min="12801" max="12801" width="32" style="373" customWidth="1"/>
    <col min="12802" max="12803" width="9.19166666666667" style="373" customWidth="1"/>
    <col min="12804" max="12804" width="9" style="373" customWidth="1"/>
    <col min="12805" max="12805" width="9.19166666666667" style="373" customWidth="1"/>
    <col min="12806" max="12806" width="9" style="373" customWidth="1"/>
    <col min="12807" max="12807" width="9.19166666666667" style="373" customWidth="1"/>
    <col min="12808" max="12808" width="13.6916666666667" style="373" customWidth="1"/>
    <col min="12809" max="12809" width="12.5" style="373" customWidth="1"/>
    <col min="12810" max="12812" width="13.6916666666667" style="373" customWidth="1"/>
    <col min="12813" max="12813" width="15.6916666666667" style="373" customWidth="1"/>
    <col min="12814" max="12814" width="9.19166666666667" style="373" customWidth="1"/>
    <col min="12815" max="12815" width="22" style="373" customWidth="1"/>
    <col min="12816" max="12816" width="11.6916666666667" style="373" customWidth="1"/>
    <col min="12817" max="13044" width="9" style="373" customWidth="1"/>
    <col min="13045" max="13045" width="6.5" style="373" customWidth="1"/>
    <col min="13046" max="13046" width="13.1916666666667" style="373" customWidth="1"/>
    <col min="13047" max="13048" width="12.6916666666667" style="373" customWidth="1"/>
    <col min="13049" max="13049" width="15.6916666666667" style="373" customWidth="1"/>
    <col min="13050" max="13050" width="10" style="373" customWidth="1"/>
    <col min="13051" max="13051" width="9" style="373" customWidth="1"/>
    <col min="13052" max="13052" width="9.19166666666667" style="373" customWidth="1"/>
    <col min="13053" max="13053" width="10" style="373" customWidth="1"/>
    <col min="13054" max="13054" width="11.1916666666667" style="373" customWidth="1"/>
    <col min="13055" max="13055" width="17.6916666666667" style="373" customWidth="1"/>
    <col min="13056" max="13056" width="14.1916666666667" style="373" customWidth="1"/>
    <col min="13057" max="13057" width="32" style="373" customWidth="1"/>
    <col min="13058" max="13059" width="9.19166666666667" style="373" customWidth="1"/>
    <col min="13060" max="13060" width="9" style="373" customWidth="1"/>
    <col min="13061" max="13061" width="9.19166666666667" style="373" customWidth="1"/>
    <col min="13062" max="13062" width="9" style="373" customWidth="1"/>
    <col min="13063" max="13063" width="9.19166666666667" style="373" customWidth="1"/>
    <col min="13064" max="13064" width="13.6916666666667" style="373" customWidth="1"/>
    <col min="13065" max="13065" width="12.5" style="373" customWidth="1"/>
    <col min="13066" max="13068" width="13.6916666666667" style="373" customWidth="1"/>
    <col min="13069" max="13069" width="15.6916666666667" style="373" customWidth="1"/>
    <col min="13070" max="13070" width="9.19166666666667" style="373" customWidth="1"/>
    <col min="13071" max="13071" width="22" style="373" customWidth="1"/>
    <col min="13072" max="13072" width="11.6916666666667" style="373" customWidth="1"/>
    <col min="13073" max="13300" width="9" style="373" customWidth="1"/>
    <col min="13301" max="13301" width="6.5" style="373" customWidth="1"/>
    <col min="13302" max="13302" width="13.1916666666667" style="373" customWidth="1"/>
    <col min="13303" max="13304" width="12.6916666666667" style="373" customWidth="1"/>
    <col min="13305" max="13305" width="15.6916666666667" style="373" customWidth="1"/>
    <col min="13306" max="13306" width="10" style="373" customWidth="1"/>
    <col min="13307" max="13307" width="9" style="373" customWidth="1"/>
    <col min="13308" max="13308" width="9.19166666666667" style="373" customWidth="1"/>
    <col min="13309" max="13309" width="10" style="373" customWidth="1"/>
    <col min="13310" max="13310" width="11.1916666666667" style="373" customWidth="1"/>
    <col min="13311" max="13311" width="17.6916666666667" style="373" customWidth="1"/>
    <col min="13312" max="13312" width="14.1916666666667" style="373" customWidth="1"/>
    <col min="13313" max="13313" width="32" style="373" customWidth="1"/>
    <col min="13314" max="13315" width="9.19166666666667" style="373" customWidth="1"/>
    <col min="13316" max="13316" width="9" style="373" customWidth="1"/>
    <col min="13317" max="13317" width="9.19166666666667" style="373" customWidth="1"/>
    <col min="13318" max="13318" width="9" style="373" customWidth="1"/>
    <col min="13319" max="13319" width="9.19166666666667" style="373" customWidth="1"/>
    <col min="13320" max="13320" width="13.6916666666667" style="373" customWidth="1"/>
    <col min="13321" max="13321" width="12.5" style="373" customWidth="1"/>
    <col min="13322" max="13324" width="13.6916666666667" style="373" customWidth="1"/>
    <col min="13325" max="13325" width="15.6916666666667" style="373" customWidth="1"/>
    <col min="13326" max="13326" width="9.19166666666667" style="373" customWidth="1"/>
    <col min="13327" max="13327" width="22" style="373" customWidth="1"/>
    <col min="13328" max="13328" width="11.6916666666667" style="373" customWidth="1"/>
    <col min="13329" max="13556" width="9" style="373" customWidth="1"/>
    <col min="13557" max="13557" width="6.5" style="373" customWidth="1"/>
    <col min="13558" max="13558" width="13.1916666666667" style="373" customWidth="1"/>
    <col min="13559" max="13560" width="12.6916666666667" style="373" customWidth="1"/>
    <col min="13561" max="13561" width="15.6916666666667" style="373" customWidth="1"/>
    <col min="13562" max="13562" width="10" style="373" customWidth="1"/>
    <col min="13563" max="13563" width="9" style="373" customWidth="1"/>
    <col min="13564" max="13564" width="9.19166666666667" style="373" customWidth="1"/>
    <col min="13565" max="13565" width="10" style="373" customWidth="1"/>
    <col min="13566" max="13566" width="11.1916666666667" style="373" customWidth="1"/>
    <col min="13567" max="13567" width="17.6916666666667" style="373" customWidth="1"/>
    <col min="13568" max="13568" width="14.1916666666667" style="373" customWidth="1"/>
    <col min="13569" max="13569" width="32" style="373" customWidth="1"/>
    <col min="13570" max="13571" width="9.19166666666667" style="373" customWidth="1"/>
    <col min="13572" max="13572" width="9" style="373" customWidth="1"/>
    <col min="13573" max="13573" width="9.19166666666667" style="373" customWidth="1"/>
    <col min="13574" max="13574" width="9" style="373" customWidth="1"/>
    <col min="13575" max="13575" width="9.19166666666667" style="373" customWidth="1"/>
    <col min="13576" max="13576" width="13.6916666666667" style="373" customWidth="1"/>
    <col min="13577" max="13577" width="12.5" style="373" customWidth="1"/>
    <col min="13578" max="13580" width="13.6916666666667" style="373" customWidth="1"/>
    <col min="13581" max="13581" width="15.6916666666667" style="373" customWidth="1"/>
    <col min="13582" max="13582" width="9.19166666666667" style="373" customWidth="1"/>
    <col min="13583" max="13583" width="22" style="373" customWidth="1"/>
    <col min="13584" max="13584" width="11.6916666666667" style="373" customWidth="1"/>
    <col min="13585" max="13812" width="9" style="373" customWidth="1"/>
    <col min="13813" max="13813" width="6.5" style="373" customWidth="1"/>
    <col min="13814" max="13814" width="13.1916666666667" style="373" customWidth="1"/>
    <col min="13815" max="13816" width="12.6916666666667" style="373" customWidth="1"/>
    <col min="13817" max="13817" width="15.6916666666667" style="373" customWidth="1"/>
    <col min="13818" max="13818" width="10" style="373" customWidth="1"/>
    <col min="13819" max="13819" width="9" style="373" customWidth="1"/>
    <col min="13820" max="13820" width="9.19166666666667" style="373" customWidth="1"/>
    <col min="13821" max="13821" width="10" style="373" customWidth="1"/>
    <col min="13822" max="13822" width="11.1916666666667" style="373" customWidth="1"/>
    <col min="13823" max="13823" width="17.6916666666667" style="373" customWidth="1"/>
    <col min="13824" max="13824" width="14.1916666666667" style="373" customWidth="1"/>
    <col min="13825" max="13825" width="32" style="373" customWidth="1"/>
    <col min="13826" max="13827" width="9.19166666666667" style="373" customWidth="1"/>
    <col min="13828" max="13828" width="9" style="373" customWidth="1"/>
    <col min="13829" max="13829" width="9.19166666666667" style="373" customWidth="1"/>
    <col min="13830" max="13830" width="9" style="373" customWidth="1"/>
    <col min="13831" max="13831" width="9.19166666666667" style="373" customWidth="1"/>
    <col min="13832" max="13832" width="13.6916666666667" style="373" customWidth="1"/>
    <col min="13833" max="13833" width="12.5" style="373" customWidth="1"/>
    <col min="13834" max="13836" width="13.6916666666667" style="373" customWidth="1"/>
    <col min="13837" max="13837" width="15.6916666666667" style="373" customWidth="1"/>
    <col min="13838" max="13838" width="9.19166666666667" style="373" customWidth="1"/>
    <col min="13839" max="13839" width="22" style="373" customWidth="1"/>
    <col min="13840" max="13840" width="11.6916666666667" style="373" customWidth="1"/>
    <col min="13841" max="14068" width="9" style="373" customWidth="1"/>
    <col min="14069" max="14069" width="6.5" style="373" customWidth="1"/>
    <col min="14070" max="14070" width="13.1916666666667" style="373" customWidth="1"/>
    <col min="14071" max="14072" width="12.6916666666667" style="373" customWidth="1"/>
    <col min="14073" max="14073" width="15.6916666666667" style="373" customWidth="1"/>
    <col min="14074" max="14074" width="10" style="373" customWidth="1"/>
    <col min="14075" max="14075" width="9" style="373" customWidth="1"/>
    <col min="14076" max="14076" width="9.19166666666667" style="373" customWidth="1"/>
    <col min="14077" max="14077" width="10" style="373" customWidth="1"/>
    <col min="14078" max="14078" width="11.1916666666667" style="373" customWidth="1"/>
    <col min="14079" max="14079" width="17.6916666666667" style="373" customWidth="1"/>
    <col min="14080" max="14080" width="14.1916666666667" style="373" customWidth="1"/>
    <col min="14081" max="14081" width="32" style="373" customWidth="1"/>
    <col min="14082" max="14083" width="9.19166666666667" style="373" customWidth="1"/>
    <col min="14084" max="14084" width="9" style="373" customWidth="1"/>
    <col min="14085" max="14085" width="9.19166666666667" style="373" customWidth="1"/>
    <col min="14086" max="14086" width="9" style="373" customWidth="1"/>
    <col min="14087" max="14087" width="9.19166666666667" style="373" customWidth="1"/>
    <col min="14088" max="14088" width="13.6916666666667" style="373" customWidth="1"/>
    <col min="14089" max="14089" width="12.5" style="373" customWidth="1"/>
    <col min="14090" max="14092" width="13.6916666666667" style="373" customWidth="1"/>
    <col min="14093" max="14093" width="15.6916666666667" style="373" customWidth="1"/>
    <col min="14094" max="14094" width="9.19166666666667" style="373" customWidth="1"/>
    <col min="14095" max="14095" width="22" style="373" customWidth="1"/>
    <col min="14096" max="14096" width="11.6916666666667" style="373" customWidth="1"/>
    <col min="14097" max="14324" width="9" style="373" customWidth="1"/>
    <col min="14325" max="14325" width="6.5" style="373" customWidth="1"/>
    <col min="14326" max="14326" width="13.1916666666667" style="373" customWidth="1"/>
    <col min="14327" max="14328" width="12.6916666666667" style="373" customWidth="1"/>
    <col min="14329" max="14329" width="15.6916666666667" style="373" customWidth="1"/>
    <col min="14330" max="14330" width="10" style="373" customWidth="1"/>
    <col min="14331" max="14331" width="9" style="373" customWidth="1"/>
    <col min="14332" max="14332" width="9.19166666666667" style="373" customWidth="1"/>
    <col min="14333" max="14333" width="10" style="373" customWidth="1"/>
    <col min="14334" max="14334" width="11.1916666666667" style="373" customWidth="1"/>
    <col min="14335" max="14335" width="17.6916666666667" style="373" customWidth="1"/>
    <col min="14336" max="14336" width="14.1916666666667" style="373" customWidth="1"/>
    <col min="14337" max="14337" width="32" style="373" customWidth="1"/>
    <col min="14338" max="14339" width="9.19166666666667" style="373" customWidth="1"/>
    <col min="14340" max="14340" width="9" style="373" customWidth="1"/>
    <col min="14341" max="14341" width="9.19166666666667" style="373" customWidth="1"/>
    <col min="14342" max="14342" width="9" style="373" customWidth="1"/>
    <col min="14343" max="14343" width="9.19166666666667" style="373" customWidth="1"/>
    <col min="14344" max="14344" width="13.6916666666667" style="373" customWidth="1"/>
    <col min="14345" max="14345" width="12.5" style="373" customWidth="1"/>
    <col min="14346" max="14348" width="13.6916666666667" style="373" customWidth="1"/>
    <col min="14349" max="14349" width="15.6916666666667" style="373" customWidth="1"/>
    <col min="14350" max="14350" width="9.19166666666667" style="373" customWidth="1"/>
    <col min="14351" max="14351" width="22" style="373" customWidth="1"/>
    <col min="14352" max="14352" width="11.6916666666667" style="373" customWidth="1"/>
    <col min="14353" max="14580" width="9" style="373" customWidth="1"/>
    <col min="14581" max="14581" width="6.5" style="373" customWidth="1"/>
    <col min="14582" max="14582" width="13.1916666666667" style="373" customWidth="1"/>
    <col min="14583" max="14584" width="12.6916666666667" style="373" customWidth="1"/>
    <col min="14585" max="14585" width="15.6916666666667" style="373" customWidth="1"/>
    <col min="14586" max="14586" width="10" style="373" customWidth="1"/>
    <col min="14587" max="14587" width="9" style="373" customWidth="1"/>
    <col min="14588" max="14588" width="9.19166666666667" style="373" customWidth="1"/>
    <col min="14589" max="14589" width="10" style="373" customWidth="1"/>
    <col min="14590" max="14590" width="11.1916666666667" style="373" customWidth="1"/>
    <col min="14591" max="14591" width="17.6916666666667" style="373" customWidth="1"/>
    <col min="14592" max="14592" width="14.1916666666667" style="373" customWidth="1"/>
    <col min="14593" max="14593" width="32" style="373" customWidth="1"/>
    <col min="14594" max="14595" width="9.19166666666667" style="373" customWidth="1"/>
    <col min="14596" max="14596" width="9" style="373" customWidth="1"/>
    <col min="14597" max="14597" width="9.19166666666667" style="373" customWidth="1"/>
    <col min="14598" max="14598" width="9" style="373" customWidth="1"/>
    <col min="14599" max="14599" width="9.19166666666667" style="373" customWidth="1"/>
    <col min="14600" max="14600" width="13.6916666666667" style="373" customWidth="1"/>
    <col min="14601" max="14601" width="12.5" style="373" customWidth="1"/>
    <col min="14602" max="14604" width="13.6916666666667" style="373" customWidth="1"/>
    <col min="14605" max="14605" width="15.6916666666667" style="373" customWidth="1"/>
    <col min="14606" max="14606" width="9.19166666666667" style="373" customWidth="1"/>
    <col min="14607" max="14607" width="22" style="373" customWidth="1"/>
    <col min="14608" max="14608" width="11.6916666666667" style="373" customWidth="1"/>
    <col min="14609" max="14836" width="9" style="373" customWidth="1"/>
    <col min="14837" max="14837" width="6.5" style="373" customWidth="1"/>
    <col min="14838" max="14838" width="13.1916666666667" style="373" customWidth="1"/>
    <col min="14839" max="14840" width="12.6916666666667" style="373" customWidth="1"/>
    <col min="14841" max="14841" width="15.6916666666667" style="373" customWidth="1"/>
    <col min="14842" max="14842" width="10" style="373" customWidth="1"/>
    <col min="14843" max="14843" width="9" style="373" customWidth="1"/>
    <col min="14844" max="14844" width="9.19166666666667" style="373" customWidth="1"/>
    <col min="14845" max="14845" width="10" style="373" customWidth="1"/>
    <col min="14846" max="14846" width="11.1916666666667" style="373" customWidth="1"/>
    <col min="14847" max="14847" width="17.6916666666667" style="373" customWidth="1"/>
    <col min="14848" max="14848" width="14.1916666666667" style="373" customWidth="1"/>
    <col min="14849" max="14849" width="32" style="373" customWidth="1"/>
    <col min="14850" max="14851" width="9.19166666666667" style="373" customWidth="1"/>
    <col min="14852" max="14852" width="9" style="373" customWidth="1"/>
    <col min="14853" max="14853" width="9.19166666666667" style="373" customWidth="1"/>
    <col min="14854" max="14854" width="9" style="373" customWidth="1"/>
    <col min="14855" max="14855" width="9.19166666666667" style="373" customWidth="1"/>
    <col min="14856" max="14856" width="13.6916666666667" style="373" customWidth="1"/>
    <col min="14857" max="14857" width="12.5" style="373" customWidth="1"/>
    <col min="14858" max="14860" width="13.6916666666667" style="373" customWidth="1"/>
    <col min="14861" max="14861" width="15.6916666666667" style="373" customWidth="1"/>
    <col min="14862" max="14862" width="9.19166666666667" style="373" customWidth="1"/>
    <col min="14863" max="14863" width="22" style="373" customWidth="1"/>
    <col min="14864" max="14864" width="11.6916666666667" style="373" customWidth="1"/>
    <col min="14865" max="15092" width="9" style="373" customWidth="1"/>
    <col min="15093" max="15093" width="6.5" style="373" customWidth="1"/>
    <col min="15094" max="15094" width="13.1916666666667" style="373" customWidth="1"/>
    <col min="15095" max="15096" width="12.6916666666667" style="373" customWidth="1"/>
    <col min="15097" max="15097" width="15.6916666666667" style="373" customWidth="1"/>
    <col min="15098" max="15098" width="10" style="373" customWidth="1"/>
    <col min="15099" max="15099" width="9" style="373" customWidth="1"/>
    <col min="15100" max="15100" width="9.19166666666667" style="373" customWidth="1"/>
    <col min="15101" max="15101" width="10" style="373" customWidth="1"/>
    <col min="15102" max="15102" width="11.1916666666667" style="373" customWidth="1"/>
    <col min="15103" max="15103" width="17.6916666666667" style="373" customWidth="1"/>
    <col min="15104" max="15104" width="14.1916666666667" style="373" customWidth="1"/>
    <col min="15105" max="15105" width="32" style="373" customWidth="1"/>
    <col min="15106" max="15107" width="9.19166666666667" style="373" customWidth="1"/>
    <col min="15108" max="15108" width="9" style="373" customWidth="1"/>
    <col min="15109" max="15109" width="9.19166666666667" style="373" customWidth="1"/>
    <col min="15110" max="15110" width="9" style="373" customWidth="1"/>
    <col min="15111" max="15111" width="9.19166666666667" style="373" customWidth="1"/>
    <col min="15112" max="15112" width="13.6916666666667" style="373" customWidth="1"/>
    <col min="15113" max="15113" width="12.5" style="373" customWidth="1"/>
    <col min="15114" max="15116" width="13.6916666666667" style="373" customWidth="1"/>
    <col min="15117" max="15117" width="15.6916666666667" style="373" customWidth="1"/>
    <col min="15118" max="15118" width="9.19166666666667" style="373" customWidth="1"/>
    <col min="15119" max="15119" width="22" style="373" customWidth="1"/>
    <col min="15120" max="15120" width="11.6916666666667" style="373" customWidth="1"/>
    <col min="15121" max="15348" width="9" style="373" customWidth="1"/>
    <col min="15349" max="15349" width="6.5" style="373" customWidth="1"/>
    <col min="15350" max="15350" width="13.1916666666667" style="373" customWidth="1"/>
    <col min="15351" max="15352" width="12.6916666666667" style="373" customWidth="1"/>
    <col min="15353" max="15353" width="15.6916666666667" style="373" customWidth="1"/>
    <col min="15354" max="15354" width="10" style="373" customWidth="1"/>
    <col min="15355" max="15355" width="9" style="373" customWidth="1"/>
    <col min="15356" max="15356" width="9.19166666666667" style="373" customWidth="1"/>
    <col min="15357" max="15357" width="10" style="373" customWidth="1"/>
    <col min="15358" max="15358" width="11.1916666666667" style="373" customWidth="1"/>
    <col min="15359" max="15359" width="17.6916666666667" style="373" customWidth="1"/>
    <col min="15360" max="15360" width="14.1916666666667" style="373" customWidth="1"/>
    <col min="15361" max="15361" width="32" style="373" customWidth="1"/>
    <col min="15362" max="15363" width="9.19166666666667" style="373" customWidth="1"/>
    <col min="15364" max="15364" width="9" style="373" customWidth="1"/>
    <col min="15365" max="15365" width="9.19166666666667" style="373" customWidth="1"/>
    <col min="15366" max="15366" width="9" style="373" customWidth="1"/>
    <col min="15367" max="15367" width="9.19166666666667" style="373" customWidth="1"/>
    <col min="15368" max="15368" width="13.6916666666667" style="373" customWidth="1"/>
    <col min="15369" max="15369" width="12.5" style="373" customWidth="1"/>
    <col min="15370" max="15372" width="13.6916666666667" style="373" customWidth="1"/>
    <col min="15373" max="15373" width="15.6916666666667" style="373" customWidth="1"/>
    <col min="15374" max="15374" width="9.19166666666667" style="373" customWidth="1"/>
    <col min="15375" max="15375" width="22" style="373" customWidth="1"/>
    <col min="15376" max="15376" width="11.6916666666667" style="373" customWidth="1"/>
    <col min="15377" max="15604" width="9" style="373" customWidth="1"/>
    <col min="15605" max="15605" width="6.5" style="373" customWidth="1"/>
    <col min="15606" max="15606" width="13.1916666666667" style="373" customWidth="1"/>
    <col min="15607" max="15608" width="12.6916666666667" style="373" customWidth="1"/>
    <col min="15609" max="15609" width="15.6916666666667" style="373" customWidth="1"/>
    <col min="15610" max="15610" width="10" style="373" customWidth="1"/>
    <col min="15611" max="15611" width="9" style="373" customWidth="1"/>
    <col min="15612" max="15612" width="9.19166666666667" style="373" customWidth="1"/>
    <col min="15613" max="15613" width="10" style="373" customWidth="1"/>
    <col min="15614" max="15614" width="11.1916666666667" style="373" customWidth="1"/>
    <col min="15615" max="15615" width="17.6916666666667" style="373" customWidth="1"/>
    <col min="15616" max="15616" width="14.1916666666667" style="373" customWidth="1"/>
    <col min="15617" max="15617" width="32" style="373" customWidth="1"/>
    <col min="15618" max="15619" width="9.19166666666667" style="373" customWidth="1"/>
    <col min="15620" max="15620" width="9" style="373" customWidth="1"/>
    <col min="15621" max="15621" width="9.19166666666667" style="373" customWidth="1"/>
    <col min="15622" max="15622" width="9" style="373" customWidth="1"/>
    <col min="15623" max="15623" width="9.19166666666667" style="373" customWidth="1"/>
    <col min="15624" max="15624" width="13.6916666666667" style="373" customWidth="1"/>
    <col min="15625" max="15625" width="12.5" style="373" customWidth="1"/>
    <col min="15626" max="15628" width="13.6916666666667" style="373" customWidth="1"/>
    <col min="15629" max="15629" width="15.6916666666667" style="373" customWidth="1"/>
    <col min="15630" max="15630" width="9.19166666666667" style="373" customWidth="1"/>
    <col min="15631" max="15631" width="22" style="373" customWidth="1"/>
    <col min="15632" max="15632" width="11.6916666666667" style="373" customWidth="1"/>
    <col min="15633" max="15860" width="9" style="373" customWidth="1"/>
    <col min="15861" max="15861" width="6.5" style="373" customWidth="1"/>
    <col min="15862" max="15862" width="13.1916666666667" style="373" customWidth="1"/>
    <col min="15863" max="15864" width="12.6916666666667" style="373" customWidth="1"/>
    <col min="15865" max="15865" width="15.6916666666667" style="373" customWidth="1"/>
    <col min="15866" max="15866" width="10" style="373" customWidth="1"/>
    <col min="15867" max="15867" width="9" style="373" customWidth="1"/>
    <col min="15868" max="15868" width="9.19166666666667" style="373" customWidth="1"/>
    <col min="15869" max="15869" width="10" style="373" customWidth="1"/>
    <col min="15870" max="15870" width="11.1916666666667" style="373" customWidth="1"/>
    <col min="15871" max="15871" width="17.6916666666667" style="373" customWidth="1"/>
    <col min="15872" max="15872" width="14.1916666666667" style="373" customWidth="1"/>
    <col min="15873" max="15873" width="32" style="373" customWidth="1"/>
    <col min="15874" max="15875" width="9.19166666666667" style="373" customWidth="1"/>
    <col min="15876" max="15876" width="9" style="373" customWidth="1"/>
    <col min="15877" max="15877" width="9.19166666666667" style="373" customWidth="1"/>
    <col min="15878" max="15878" width="9" style="373" customWidth="1"/>
    <col min="15879" max="15879" width="9.19166666666667" style="373" customWidth="1"/>
    <col min="15880" max="15880" width="13.6916666666667" style="373" customWidth="1"/>
    <col min="15881" max="15881" width="12.5" style="373" customWidth="1"/>
    <col min="15882" max="15884" width="13.6916666666667" style="373" customWidth="1"/>
    <col min="15885" max="15885" width="15.6916666666667" style="373" customWidth="1"/>
    <col min="15886" max="15886" width="9.19166666666667" style="373" customWidth="1"/>
    <col min="15887" max="15887" width="22" style="373" customWidth="1"/>
    <col min="15888" max="15888" width="11.6916666666667" style="373" customWidth="1"/>
    <col min="15889" max="16116" width="9" style="373" customWidth="1"/>
    <col min="16117" max="16117" width="6.5" style="373" customWidth="1"/>
    <col min="16118" max="16118" width="13.1916666666667" style="373" customWidth="1"/>
    <col min="16119" max="16120" width="12.6916666666667" style="373" customWidth="1"/>
    <col min="16121" max="16121" width="15.6916666666667" style="373" customWidth="1"/>
    <col min="16122" max="16122" width="10" style="373" customWidth="1"/>
    <col min="16123" max="16123" width="9" style="373" customWidth="1"/>
    <col min="16124" max="16124" width="9.19166666666667" style="373" customWidth="1"/>
    <col min="16125" max="16125" width="10" style="373" customWidth="1"/>
    <col min="16126" max="16126" width="11.1916666666667" style="373" customWidth="1"/>
    <col min="16127" max="16127" width="17.6916666666667" style="373" customWidth="1"/>
    <col min="16128" max="16128" width="14.1916666666667" style="373" customWidth="1"/>
    <col min="16129" max="16129" width="32" style="373" customWidth="1"/>
    <col min="16130" max="16131" width="9.19166666666667" style="373" customWidth="1"/>
    <col min="16132" max="16132" width="9" style="373" customWidth="1"/>
    <col min="16133" max="16133" width="9.19166666666667" style="373" customWidth="1"/>
    <col min="16134" max="16134" width="9" style="373" customWidth="1"/>
    <col min="16135" max="16135" width="9.19166666666667" style="373" customWidth="1"/>
    <col min="16136" max="16136" width="13.6916666666667" style="373" customWidth="1"/>
    <col min="16137" max="16137" width="12.5" style="373" customWidth="1"/>
    <col min="16138" max="16140" width="13.6916666666667" style="373" customWidth="1"/>
    <col min="16141" max="16141" width="15.6916666666667" style="373" customWidth="1"/>
    <col min="16142" max="16142" width="9.19166666666667" style="373" customWidth="1"/>
    <col min="16143" max="16143" width="22" style="373" customWidth="1"/>
    <col min="16144" max="16144" width="11.6916666666667" style="373" customWidth="1"/>
    <col min="16145" max="16374" width="9" style="373" customWidth="1"/>
    <col min="16375" max="16384" width="9" style="373"/>
  </cols>
  <sheetData>
    <row r="1" spans="1:17">
      <c r="A1" s="314" t="s">
        <v>0</v>
      </c>
      <c r="P1" s="420" t="str">
        <f t="array" ref="P1:Q1">"请勿删除或清空该列内容"</f>
        <v>请勿删除或清空该列内容</v>
      </c>
      <c r="Q1" s="410" t="str">
        <v>请勿删除或清空该列内容</v>
      </c>
    </row>
    <row r="2" s="371" customFormat="1" ht="30" customHeight="1" spans="1:17">
      <c r="A2" s="376" t="s">
        <v>710</v>
      </c>
      <c r="B2" s="376"/>
      <c r="C2" s="376"/>
      <c r="D2" s="376"/>
      <c r="E2" s="376"/>
      <c r="F2" s="376"/>
      <c r="G2" s="376"/>
      <c r="H2" s="376"/>
      <c r="I2" s="376"/>
      <c r="J2" s="376"/>
      <c r="K2" s="376"/>
      <c r="L2" s="376"/>
      <c r="M2" s="376"/>
      <c r="N2" s="376"/>
      <c r="O2" s="376"/>
      <c r="P2" s="379"/>
      <c r="Q2" s="411" t="str">
        <f t="array" ref="Q2:Q7">""</f>
        <v/>
      </c>
    </row>
    <row r="3" s="371" customFormat="1" spans="1:17">
      <c r="A3" s="377" t="str">
        <f>"评估基准日："&amp;TEXT(基本信息输入表!M7,"yyyy年mm月dd日")</f>
        <v>评估基准日：2024年06月30日</v>
      </c>
      <c r="P3" s="379"/>
      <c r="Q3" s="411" t="str">
        <v/>
      </c>
    </row>
    <row r="4" s="371" customFormat="1" ht="14.25" customHeight="1" spans="1:17">
      <c r="A4" s="377"/>
      <c r="B4" s="377"/>
      <c r="C4" s="377"/>
      <c r="D4" s="377"/>
      <c r="E4" s="377"/>
      <c r="F4" s="377"/>
      <c r="G4" s="414"/>
      <c r="H4" s="414"/>
      <c r="N4" s="400" t="s">
        <v>711</v>
      </c>
      <c r="P4" s="379"/>
      <c r="Q4" s="411" t="str">
        <v/>
      </c>
    </row>
    <row r="5" s="371" customFormat="1" ht="15.75" customHeight="1" spans="1:17">
      <c r="A5" s="3" t="str">
        <f>基本信息输入表!K6&amp;"："&amp;基本信息输入表!M6</f>
        <v>产权持有单位：贵州林东煤业发展有限责任公司</v>
      </c>
      <c r="D5" s="383"/>
      <c r="E5" s="383"/>
      <c r="F5" s="383"/>
      <c r="G5" s="415"/>
      <c r="H5" s="415"/>
      <c r="N5" s="383"/>
      <c r="O5" s="8" t="s">
        <v>445</v>
      </c>
      <c r="P5" s="379"/>
      <c r="Q5" s="411" t="str">
        <v/>
      </c>
    </row>
    <row r="6" s="372" customFormat="1" ht="31.05" customHeight="1" spans="1:17">
      <c r="A6" s="416" t="s">
        <v>472</v>
      </c>
      <c r="B6" s="385" t="s">
        <v>113</v>
      </c>
      <c r="C6" s="385" t="s">
        <v>712</v>
      </c>
      <c r="D6" s="385" t="s">
        <v>713</v>
      </c>
      <c r="E6" s="386" t="s">
        <v>714</v>
      </c>
      <c r="F6" s="385" t="s">
        <v>715</v>
      </c>
      <c r="G6" s="417" t="s">
        <v>716</v>
      </c>
      <c r="H6" s="417" t="s">
        <v>717</v>
      </c>
      <c r="I6" s="401" t="s">
        <v>718</v>
      </c>
      <c r="J6" s="385" t="s">
        <v>215</v>
      </c>
      <c r="K6" s="386" t="s">
        <v>719</v>
      </c>
      <c r="L6" s="386" t="s">
        <v>720</v>
      </c>
      <c r="M6" s="385" t="s">
        <v>216</v>
      </c>
      <c r="N6" s="385" t="s">
        <v>218</v>
      </c>
      <c r="O6" s="385" t="s">
        <v>348</v>
      </c>
      <c r="P6" s="2" t="s">
        <v>518</v>
      </c>
      <c r="Q6" s="412" t="str">
        <v/>
      </c>
    </row>
    <row r="7" s="381" customFormat="1" ht="15" customHeight="1" spans="1:17">
      <c r="A7" s="13" t="str">
        <f>IF(C7="","",ROW()-6)</f>
        <v/>
      </c>
      <c r="B7" s="387"/>
      <c r="C7" s="388"/>
      <c r="D7" s="387"/>
      <c r="E7" s="387"/>
      <c r="F7" s="387"/>
      <c r="G7" s="418"/>
      <c r="H7" s="418"/>
      <c r="I7" s="391"/>
      <c r="J7" s="402"/>
      <c r="K7" s="402"/>
      <c r="L7" s="402">
        <f>J7-K7</f>
        <v>0</v>
      </c>
      <c r="M7" s="402"/>
      <c r="N7" s="16" t="str">
        <f t="shared" ref="N7" si="0">IF(J7-K7=0,"",(M7-J7+K7)/(J7-K7)*100)</f>
        <v/>
      </c>
      <c r="O7" s="387"/>
      <c r="P7" s="4" t="str">
        <f>"A"&amp;ROW()-6</f>
        <v>A1</v>
      </c>
      <c r="Q7" s="425" t="str">
        <v/>
      </c>
    </row>
    <row r="8" s="381" customFormat="1" ht="15" customHeight="1" spans="1:17">
      <c r="A8" s="13" t="str">
        <f t="shared" ref="A8:A24" si="1">IF(C8="","",ROW()-6)</f>
        <v/>
      </c>
      <c r="B8" s="387"/>
      <c r="C8" s="388"/>
      <c r="D8" s="387"/>
      <c r="E8" s="387"/>
      <c r="F8" s="387"/>
      <c r="G8" s="418"/>
      <c r="H8" s="418"/>
      <c r="I8" s="391"/>
      <c r="J8" s="402"/>
      <c r="K8" s="402"/>
      <c r="L8" s="402">
        <f t="shared" ref="L8:L24" si="2">J8-K8</f>
        <v>0</v>
      </c>
      <c r="M8" s="402"/>
      <c r="N8" s="16" t="str">
        <f t="shared" ref="N8:N27" si="3">IF(J8-K8=0,"",(M8-J8+K8)/(J8-K8)*100)</f>
        <v/>
      </c>
      <c r="O8" s="387"/>
      <c r="P8" s="4" t="str">
        <f t="shared" ref="P8:P24" si="4">"A"&amp;ROW()-6</f>
        <v>A2</v>
      </c>
      <c r="Q8" s="425"/>
    </row>
    <row r="9" s="381" customFormat="1" ht="15" customHeight="1" spans="1:17">
      <c r="A9" s="13" t="str">
        <f t="shared" si="1"/>
        <v/>
      </c>
      <c r="B9" s="387"/>
      <c r="C9" s="388"/>
      <c r="D9" s="387"/>
      <c r="E9" s="387"/>
      <c r="F9" s="387"/>
      <c r="G9" s="418"/>
      <c r="H9" s="418"/>
      <c r="I9" s="391"/>
      <c r="J9" s="402"/>
      <c r="K9" s="402"/>
      <c r="L9" s="402">
        <f t="shared" si="2"/>
        <v>0</v>
      </c>
      <c r="M9" s="402"/>
      <c r="N9" s="16" t="str">
        <f t="shared" si="3"/>
        <v/>
      </c>
      <c r="O9" s="387"/>
      <c r="P9" s="4" t="str">
        <f t="shared" si="4"/>
        <v>A3</v>
      </c>
      <c r="Q9" s="425"/>
    </row>
    <row r="10" s="381" customFormat="1" ht="15" customHeight="1" spans="1:17">
      <c r="A10" s="13" t="str">
        <f t="shared" si="1"/>
        <v/>
      </c>
      <c r="B10" s="387"/>
      <c r="C10" s="388"/>
      <c r="D10" s="387"/>
      <c r="E10" s="387"/>
      <c r="F10" s="387"/>
      <c r="G10" s="418"/>
      <c r="H10" s="418"/>
      <c r="I10" s="391"/>
      <c r="J10" s="402"/>
      <c r="K10" s="402"/>
      <c r="L10" s="402">
        <f t="shared" si="2"/>
        <v>0</v>
      </c>
      <c r="M10" s="402"/>
      <c r="N10" s="16" t="str">
        <f t="shared" si="3"/>
        <v/>
      </c>
      <c r="O10" s="387"/>
      <c r="P10" s="4" t="str">
        <f t="shared" si="4"/>
        <v>A4</v>
      </c>
      <c r="Q10" s="425"/>
    </row>
    <row r="11" s="381" customFormat="1" ht="15" customHeight="1" spans="1:17">
      <c r="A11" s="13" t="str">
        <f t="shared" si="1"/>
        <v/>
      </c>
      <c r="B11" s="387"/>
      <c r="C11" s="388"/>
      <c r="D11" s="387"/>
      <c r="E11" s="387"/>
      <c r="F11" s="387"/>
      <c r="G11" s="418"/>
      <c r="H11" s="418"/>
      <c r="I11" s="391"/>
      <c r="J11" s="402"/>
      <c r="K11" s="402"/>
      <c r="L11" s="402">
        <f t="shared" si="2"/>
        <v>0</v>
      </c>
      <c r="M11" s="402"/>
      <c r="N11" s="16" t="str">
        <f t="shared" si="3"/>
        <v/>
      </c>
      <c r="O11" s="387"/>
      <c r="P11" s="4" t="str">
        <f t="shared" si="4"/>
        <v>A5</v>
      </c>
      <c r="Q11" s="425"/>
    </row>
    <row r="12" s="381" customFormat="1" ht="15" customHeight="1" spans="1:17">
      <c r="A12" s="13" t="str">
        <f t="shared" si="1"/>
        <v/>
      </c>
      <c r="B12" s="387"/>
      <c r="C12" s="388"/>
      <c r="D12" s="387"/>
      <c r="E12" s="387"/>
      <c r="F12" s="387"/>
      <c r="G12" s="418"/>
      <c r="H12" s="418"/>
      <c r="I12" s="391"/>
      <c r="J12" s="402"/>
      <c r="K12" s="402"/>
      <c r="L12" s="402">
        <f t="shared" si="2"/>
        <v>0</v>
      </c>
      <c r="M12" s="402"/>
      <c r="N12" s="16" t="str">
        <f t="shared" si="3"/>
        <v/>
      </c>
      <c r="O12" s="387"/>
      <c r="P12" s="4" t="str">
        <f t="shared" si="4"/>
        <v>A6</v>
      </c>
      <c r="Q12" s="425"/>
    </row>
    <row r="13" s="381" customFormat="1" ht="15" customHeight="1" spans="1:17">
      <c r="A13" s="13" t="str">
        <f t="shared" si="1"/>
        <v/>
      </c>
      <c r="B13" s="387"/>
      <c r="C13" s="388"/>
      <c r="D13" s="387"/>
      <c r="E13" s="387"/>
      <c r="F13" s="387"/>
      <c r="G13" s="418"/>
      <c r="H13" s="418"/>
      <c r="I13" s="391"/>
      <c r="J13" s="402"/>
      <c r="K13" s="402"/>
      <c r="L13" s="402">
        <f t="shared" si="2"/>
        <v>0</v>
      </c>
      <c r="M13" s="402"/>
      <c r="N13" s="16" t="str">
        <f t="shared" si="3"/>
        <v/>
      </c>
      <c r="O13" s="387"/>
      <c r="P13" s="4" t="str">
        <f t="shared" si="4"/>
        <v>A7</v>
      </c>
      <c r="Q13" s="425"/>
    </row>
    <row r="14" s="381" customFormat="1" ht="15" customHeight="1" spans="1:17">
      <c r="A14" s="13" t="str">
        <f t="shared" si="1"/>
        <v/>
      </c>
      <c r="B14" s="387"/>
      <c r="C14" s="388"/>
      <c r="D14" s="387"/>
      <c r="E14" s="387"/>
      <c r="F14" s="387"/>
      <c r="G14" s="418"/>
      <c r="H14" s="418"/>
      <c r="I14" s="391"/>
      <c r="J14" s="402"/>
      <c r="K14" s="402"/>
      <c r="L14" s="402">
        <f t="shared" si="2"/>
        <v>0</v>
      </c>
      <c r="M14" s="402"/>
      <c r="N14" s="16" t="str">
        <f t="shared" si="3"/>
        <v/>
      </c>
      <c r="O14" s="387"/>
      <c r="P14" s="4" t="str">
        <f t="shared" si="4"/>
        <v>A8</v>
      </c>
      <c r="Q14" s="425"/>
    </row>
    <row r="15" s="381" customFormat="1" ht="15" customHeight="1" spans="1:17">
      <c r="A15" s="13" t="str">
        <f t="shared" si="1"/>
        <v/>
      </c>
      <c r="B15" s="387"/>
      <c r="C15" s="388"/>
      <c r="D15" s="387"/>
      <c r="E15" s="387"/>
      <c r="F15" s="387"/>
      <c r="G15" s="418"/>
      <c r="H15" s="418"/>
      <c r="I15" s="391"/>
      <c r="J15" s="402"/>
      <c r="K15" s="402"/>
      <c r="L15" s="402">
        <f t="shared" si="2"/>
        <v>0</v>
      </c>
      <c r="M15" s="402"/>
      <c r="N15" s="16" t="str">
        <f t="shared" si="3"/>
        <v/>
      </c>
      <c r="O15" s="387"/>
      <c r="P15" s="4" t="str">
        <f t="shared" si="4"/>
        <v>A9</v>
      </c>
      <c r="Q15" s="425"/>
    </row>
    <row r="16" s="381" customFormat="1" ht="15" customHeight="1" spans="1:17">
      <c r="A16" s="13" t="str">
        <f t="shared" si="1"/>
        <v/>
      </c>
      <c r="B16" s="387"/>
      <c r="C16" s="388"/>
      <c r="D16" s="387"/>
      <c r="E16" s="387"/>
      <c r="F16" s="387"/>
      <c r="G16" s="418"/>
      <c r="H16" s="418"/>
      <c r="I16" s="391"/>
      <c r="J16" s="402"/>
      <c r="K16" s="402"/>
      <c r="L16" s="402">
        <f t="shared" si="2"/>
        <v>0</v>
      </c>
      <c r="M16" s="402"/>
      <c r="N16" s="16" t="str">
        <f t="shared" si="3"/>
        <v/>
      </c>
      <c r="O16" s="387"/>
      <c r="P16" s="4" t="str">
        <f t="shared" si="4"/>
        <v>A10</v>
      </c>
      <c r="Q16" s="425"/>
    </row>
    <row r="17" s="381" customFormat="1" ht="15" customHeight="1" spans="1:17">
      <c r="A17" s="13" t="str">
        <f t="shared" si="1"/>
        <v/>
      </c>
      <c r="B17" s="387"/>
      <c r="C17" s="388"/>
      <c r="D17" s="387"/>
      <c r="E17" s="387"/>
      <c r="F17" s="387"/>
      <c r="G17" s="418"/>
      <c r="H17" s="418"/>
      <c r="I17" s="391"/>
      <c r="J17" s="402"/>
      <c r="K17" s="402"/>
      <c r="L17" s="402">
        <f t="shared" si="2"/>
        <v>0</v>
      </c>
      <c r="M17" s="402"/>
      <c r="N17" s="16" t="str">
        <f t="shared" si="3"/>
        <v/>
      </c>
      <c r="O17" s="387"/>
      <c r="P17" s="4" t="str">
        <f t="shared" si="4"/>
        <v>A11</v>
      </c>
      <c r="Q17" s="425"/>
    </row>
    <row r="18" s="381" customFormat="1" ht="15" customHeight="1" spans="1:17">
      <c r="A18" s="13" t="str">
        <f t="shared" si="1"/>
        <v/>
      </c>
      <c r="B18" s="387"/>
      <c r="C18" s="388"/>
      <c r="D18" s="387"/>
      <c r="E18" s="387"/>
      <c r="F18" s="387"/>
      <c r="G18" s="418"/>
      <c r="H18" s="418"/>
      <c r="I18" s="391"/>
      <c r="J18" s="402"/>
      <c r="K18" s="402"/>
      <c r="L18" s="402">
        <f t="shared" si="2"/>
        <v>0</v>
      </c>
      <c r="M18" s="402"/>
      <c r="N18" s="16" t="str">
        <f t="shared" si="3"/>
        <v/>
      </c>
      <c r="O18" s="387"/>
      <c r="P18" s="4" t="str">
        <f t="shared" si="4"/>
        <v>A12</v>
      </c>
      <c r="Q18" s="425"/>
    </row>
    <row r="19" s="381" customFormat="1" ht="15" customHeight="1" spans="1:17">
      <c r="A19" s="13" t="str">
        <f t="shared" si="1"/>
        <v/>
      </c>
      <c r="B19" s="387"/>
      <c r="C19" s="388"/>
      <c r="D19" s="387"/>
      <c r="E19" s="387"/>
      <c r="F19" s="387"/>
      <c r="G19" s="418"/>
      <c r="H19" s="418"/>
      <c r="I19" s="391"/>
      <c r="J19" s="402"/>
      <c r="K19" s="402"/>
      <c r="L19" s="402">
        <f t="shared" si="2"/>
        <v>0</v>
      </c>
      <c r="M19" s="402"/>
      <c r="N19" s="16" t="str">
        <f t="shared" si="3"/>
        <v/>
      </c>
      <c r="O19" s="387"/>
      <c r="P19" s="4" t="str">
        <f t="shared" si="4"/>
        <v>A13</v>
      </c>
      <c r="Q19" s="425"/>
    </row>
    <row r="20" s="381" customFormat="1" ht="15" customHeight="1" spans="1:17">
      <c r="A20" s="13" t="str">
        <f t="shared" si="1"/>
        <v/>
      </c>
      <c r="B20" s="387"/>
      <c r="C20" s="388"/>
      <c r="D20" s="387"/>
      <c r="E20" s="387"/>
      <c r="F20" s="387"/>
      <c r="G20" s="418"/>
      <c r="H20" s="418"/>
      <c r="I20" s="391"/>
      <c r="J20" s="402"/>
      <c r="K20" s="402"/>
      <c r="L20" s="402">
        <f t="shared" si="2"/>
        <v>0</v>
      </c>
      <c r="M20" s="402"/>
      <c r="N20" s="16" t="str">
        <f t="shared" si="3"/>
        <v/>
      </c>
      <c r="O20" s="387"/>
      <c r="P20" s="4" t="str">
        <f t="shared" si="4"/>
        <v>A14</v>
      </c>
      <c r="Q20" s="425"/>
    </row>
    <row r="21" s="381" customFormat="1" ht="15" customHeight="1" spans="1:17">
      <c r="A21" s="13" t="str">
        <f t="shared" si="1"/>
        <v/>
      </c>
      <c r="B21" s="387"/>
      <c r="C21" s="388"/>
      <c r="D21" s="387"/>
      <c r="E21" s="387"/>
      <c r="F21" s="387"/>
      <c r="G21" s="418"/>
      <c r="H21" s="418"/>
      <c r="I21" s="391"/>
      <c r="J21" s="402"/>
      <c r="K21" s="402"/>
      <c r="L21" s="402">
        <f t="shared" si="2"/>
        <v>0</v>
      </c>
      <c r="M21" s="402"/>
      <c r="N21" s="16" t="str">
        <f t="shared" si="3"/>
        <v/>
      </c>
      <c r="O21" s="387"/>
      <c r="P21" s="4" t="str">
        <f t="shared" si="4"/>
        <v>A15</v>
      </c>
      <c r="Q21" s="425"/>
    </row>
    <row r="22" s="381" customFormat="1" ht="15" customHeight="1" spans="1:17">
      <c r="A22" s="13" t="str">
        <f t="shared" si="1"/>
        <v/>
      </c>
      <c r="B22" s="387"/>
      <c r="C22" s="388"/>
      <c r="D22" s="387"/>
      <c r="E22" s="387"/>
      <c r="F22" s="387"/>
      <c r="G22" s="418"/>
      <c r="H22" s="418"/>
      <c r="I22" s="391"/>
      <c r="J22" s="402"/>
      <c r="K22" s="402"/>
      <c r="L22" s="402">
        <f t="shared" si="2"/>
        <v>0</v>
      </c>
      <c r="M22" s="402"/>
      <c r="N22" s="16" t="str">
        <f t="shared" si="3"/>
        <v/>
      </c>
      <c r="O22" s="387"/>
      <c r="P22" s="4" t="str">
        <f t="shared" si="4"/>
        <v>A16</v>
      </c>
      <c r="Q22" s="425"/>
    </row>
    <row r="23" s="381" customFormat="1" ht="15" customHeight="1" spans="1:17">
      <c r="A23" s="13" t="str">
        <f t="shared" si="1"/>
        <v/>
      </c>
      <c r="B23" s="387"/>
      <c r="C23" s="388"/>
      <c r="D23" s="387"/>
      <c r="E23" s="387"/>
      <c r="F23" s="387"/>
      <c r="G23" s="418"/>
      <c r="H23" s="418"/>
      <c r="I23" s="391"/>
      <c r="J23" s="402"/>
      <c r="K23" s="402"/>
      <c r="L23" s="402">
        <f t="shared" si="2"/>
        <v>0</v>
      </c>
      <c r="M23" s="402"/>
      <c r="N23" s="16" t="str">
        <f t="shared" si="3"/>
        <v/>
      </c>
      <c r="O23" s="387"/>
      <c r="P23" s="4" t="str">
        <f t="shared" si="4"/>
        <v>A17</v>
      </c>
      <c r="Q23" s="425"/>
    </row>
    <row r="24" s="371" customFormat="1" ht="15" customHeight="1" spans="1:17">
      <c r="A24" s="13" t="str">
        <f t="shared" si="1"/>
        <v/>
      </c>
      <c r="B24" s="387"/>
      <c r="C24" s="388"/>
      <c r="D24" s="387"/>
      <c r="E24" s="387"/>
      <c r="F24" s="387"/>
      <c r="G24" s="418"/>
      <c r="H24" s="418"/>
      <c r="I24" s="391"/>
      <c r="J24" s="402"/>
      <c r="K24" s="402"/>
      <c r="L24" s="402">
        <f t="shared" si="2"/>
        <v>0</v>
      </c>
      <c r="M24" s="402"/>
      <c r="N24" s="16" t="str">
        <f t="shared" si="3"/>
        <v/>
      </c>
      <c r="O24" s="387"/>
      <c r="P24" s="4" t="str">
        <f t="shared" si="4"/>
        <v>A18</v>
      </c>
      <c r="Q24" s="411" t="str">
        <f t="array" ref="Q24:Q29">""</f>
        <v/>
      </c>
    </row>
    <row r="25" s="371" customFormat="1" ht="15" customHeight="1" spans="1:17">
      <c r="A25" s="13" t="s">
        <v>721</v>
      </c>
      <c r="B25" s="157"/>
      <c r="C25" s="388"/>
      <c r="D25" s="387"/>
      <c r="E25" s="387"/>
      <c r="F25" s="387"/>
      <c r="G25" s="392"/>
      <c r="H25" s="392"/>
      <c r="I25" s="391"/>
      <c r="J25" s="403">
        <f>SUM(J7:J24)</f>
        <v>0</v>
      </c>
      <c r="K25" s="403">
        <f>SUM(K7:K24)</f>
        <v>0</v>
      </c>
      <c r="L25" s="403">
        <f>SUM(L7:L24)</f>
        <v>0</v>
      </c>
      <c r="M25" s="403">
        <f>SUM(M7:M24)</f>
        <v>0</v>
      </c>
      <c r="N25" s="16" t="str">
        <f t="shared" si="3"/>
        <v/>
      </c>
      <c r="O25" s="387"/>
      <c r="P25" s="372"/>
      <c r="Q25" s="411" t="str">
        <v/>
      </c>
    </row>
    <row r="26" s="371" customFormat="1" ht="15" customHeight="1" spans="1:17">
      <c r="A26" s="13" t="s">
        <v>722</v>
      </c>
      <c r="B26" s="157"/>
      <c r="C26" s="388"/>
      <c r="D26" s="387"/>
      <c r="E26" s="387"/>
      <c r="F26" s="387"/>
      <c r="G26" s="392"/>
      <c r="H26" s="392"/>
      <c r="I26" s="391"/>
      <c r="J26" s="403">
        <f>K25</f>
        <v>0</v>
      </c>
      <c r="K26" s="403"/>
      <c r="L26" s="403"/>
      <c r="M26" s="403"/>
      <c r="N26" s="16"/>
      <c r="O26" s="387"/>
      <c r="P26" s="372"/>
      <c r="Q26" s="411" t="str">
        <v/>
      </c>
    </row>
    <row r="27" s="371" customFormat="1" ht="15" customHeight="1" spans="1:17">
      <c r="A27" s="19" t="s">
        <v>723</v>
      </c>
      <c r="B27" s="161"/>
      <c r="C27" s="393"/>
      <c r="D27" s="396"/>
      <c r="E27" s="396"/>
      <c r="F27" s="396"/>
      <c r="G27" s="419"/>
      <c r="H27" s="419"/>
      <c r="I27" s="397"/>
      <c r="J27" s="421">
        <f>J25-J26</f>
        <v>0</v>
      </c>
      <c r="K27" s="421"/>
      <c r="L27" s="421">
        <f>L25</f>
        <v>0</v>
      </c>
      <c r="M27" s="421">
        <f>M25</f>
        <v>0</v>
      </c>
      <c r="N27" s="16" t="str">
        <f t="shared" si="3"/>
        <v/>
      </c>
      <c r="O27" s="396"/>
      <c r="P27" s="372"/>
      <c r="Q27" s="411" t="str">
        <v/>
      </c>
    </row>
    <row r="28" spans="1:17">
      <c r="A28" s="3" t="str">
        <f>基本信息输入表!$K$6&amp;"填表人："&amp;基本信息输入表!$M$37</f>
        <v>产权持有单位填表人：</v>
      </c>
      <c r="M28" s="3" t="str">
        <f>"评估人员："&amp;基本信息输入表!$Q$37</f>
        <v>评估人员：</v>
      </c>
      <c r="P28" s="4" t="s">
        <v>474</v>
      </c>
      <c r="Q28" s="375" t="str">
        <v/>
      </c>
    </row>
    <row r="29" spans="1:17">
      <c r="A29" s="3" t="str">
        <f>"填表日期："&amp;YEAR(基本信息输入表!$O$37)&amp;"年"&amp;MONTH(基本信息输入表!$O$37)&amp;"月"&amp;DAY(基本信息输入表!$O$37)&amp;"日"</f>
        <v>填表日期：1900年1月0日</v>
      </c>
      <c r="Q29" s="375" t="str">
        <v/>
      </c>
    </row>
    <row r="30" spans="10:12">
      <c r="J30" s="422"/>
      <c r="K30" s="422"/>
      <c r="L30" s="422"/>
    </row>
    <row r="31" spans="10:12">
      <c r="J31" s="423"/>
      <c r="K31" s="423"/>
      <c r="L31" s="423"/>
    </row>
    <row r="32" spans="10:12">
      <c r="J32" s="422"/>
      <c r="K32" s="422"/>
      <c r="L32" s="422"/>
    </row>
    <row r="38" spans="16:16">
      <c r="P38" s="424"/>
    </row>
    <row r="39" spans="16:16">
      <c r="P39" s="424"/>
    </row>
    <row r="40" spans="16:16">
      <c r="P40" s="424"/>
    </row>
  </sheetData>
  <mergeCells count="6">
    <mergeCell ref="A2:O2"/>
    <mergeCell ref="A3:O3"/>
    <mergeCell ref="N4:O4"/>
    <mergeCell ref="A25:B25"/>
    <mergeCell ref="A26:B26"/>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75" orientation="landscape"/>
  <headerFooter scaleWithDoc="0">
    <oddFooter>&amp;C&amp;"Arial Narrow,常规"&amp;10 &amp;"宋体,常规"第&amp;"Arial Narrow,常规"&amp;P&amp;"宋体,常规"页，共&amp;"Arial Narrow,常规"&amp;N&amp;"宋体,常规"页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R47"/>
  <sheetViews>
    <sheetView showGridLines="0" topLeftCell="A13" workbookViewId="0">
      <selection activeCell="O30" sqref="O30"/>
    </sheetView>
  </sheetViews>
  <sheetFormatPr defaultColWidth="8.69166666666667" defaultRowHeight="12"/>
  <cols>
    <col min="1" max="1" width="5.5" style="373" customWidth="1"/>
    <col min="2" max="2" width="12.8166666666667" style="374" customWidth="1"/>
    <col min="3" max="3" width="13.6916666666667" style="374" customWidth="1"/>
    <col min="4" max="4" width="11.3166666666667" style="374" customWidth="1"/>
    <col min="5" max="5" width="8" style="373" customWidth="1"/>
    <col min="6" max="6" width="11.5" style="373" customWidth="1"/>
    <col min="7" max="7" width="4.69166666666667" style="373" customWidth="1"/>
    <col min="8" max="8" width="8" style="373" customWidth="1"/>
    <col min="9" max="10" width="8.81666666666667" style="373" customWidth="1"/>
    <col min="11" max="14" width="12.1916666666667" style="373" customWidth="1"/>
    <col min="15" max="15" width="7.69166666666667" style="373" customWidth="1"/>
    <col min="16" max="16" width="11.3166666666667" style="373" customWidth="1"/>
    <col min="17" max="17" width="15.6916666666667" style="373" customWidth="1"/>
    <col min="18" max="18" width="5.19166666666667" style="375" customWidth="1"/>
    <col min="19" max="244" width="9" style="373" customWidth="1"/>
    <col min="245" max="245" width="4.69166666666667" style="373" customWidth="1"/>
    <col min="246" max="246" width="13.5" style="373" customWidth="1"/>
    <col min="247" max="247" width="11" style="373" customWidth="1"/>
    <col min="248" max="248" width="8.69166666666667" style="373" customWidth="1"/>
    <col min="249" max="249" width="8.19166666666667" style="373" customWidth="1"/>
    <col min="250" max="250" width="7.19166666666667" style="373" customWidth="1"/>
    <col min="251" max="251" width="10" style="373" customWidth="1"/>
    <col min="252" max="252" width="5" style="373" customWidth="1"/>
    <col min="253" max="254" width="13.5" style="373" customWidth="1"/>
    <col min="255" max="255" width="13.1916666666667" style="373" customWidth="1"/>
    <col min="256" max="256" width="11.1916666666667" style="373" customWidth="1"/>
    <col min="257" max="257" width="11.6916666666667" style="373" customWidth="1"/>
    <col min="258" max="258" width="23.6916666666667" style="373" customWidth="1"/>
    <col min="259" max="259" width="10.6916666666667" style="373" customWidth="1"/>
    <col min="260" max="262" width="9.19166666666667" style="373" customWidth="1"/>
    <col min="263" max="264" width="9" style="373" customWidth="1"/>
    <col min="265" max="265" width="20.6916666666667" style="373" customWidth="1"/>
    <col min="266" max="266" width="15.1916666666667" style="373" customWidth="1"/>
    <col min="267" max="269" width="16.1916666666667" style="373" customWidth="1"/>
    <col min="270" max="270" width="20.1916666666667" style="373" customWidth="1"/>
    <col min="271" max="271" width="11" style="373" customWidth="1"/>
    <col min="272" max="272" width="31.1916666666667" style="373" customWidth="1"/>
    <col min="273" max="273" width="17.1916666666667" style="373" customWidth="1"/>
    <col min="274" max="500" width="9" style="373" customWidth="1"/>
    <col min="501" max="501" width="4.69166666666667" style="373" customWidth="1"/>
    <col min="502" max="502" width="13.5" style="373" customWidth="1"/>
    <col min="503" max="503" width="11" style="373" customWidth="1"/>
    <col min="504" max="504" width="8.69166666666667" style="373" customWidth="1"/>
    <col min="505" max="505" width="8.19166666666667" style="373" customWidth="1"/>
    <col min="506" max="506" width="7.19166666666667" style="373" customWidth="1"/>
    <col min="507" max="507" width="10" style="373" customWidth="1"/>
    <col min="508" max="508" width="5" style="373" customWidth="1"/>
    <col min="509" max="510" width="13.5" style="373" customWidth="1"/>
    <col min="511" max="511" width="13.1916666666667" style="373" customWidth="1"/>
    <col min="512" max="512" width="11.1916666666667" style="373" customWidth="1"/>
    <col min="513" max="513" width="11.6916666666667" style="373" customWidth="1"/>
    <col min="514" max="514" width="23.6916666666667" style="373" customWidth="1"/>
    <col min="515" max="515" width="10.6916666666667" style="373" customWidth="1"/>
    <col min="516" max="518" width="9.19166666666667" style="373" customWidth="1"/>
    <col min="519" max="520" width="9" style="373" customWidth="1"/>
    <col min="521" max="521" width="20.6916666666667" style="373" customWidth="1"/>
    <col min="522" max="522" width="15.1916666666667" style="373" customWidth="1"/>
    <col min="523" max="525" width="16.1916666666667" style="373" customWidth="1"/>
    <col min="526" max="526" width="20.1916666666667" style="373" customWidth="1"/>
    <col min="527" max="527" width="11" style="373" customWidth="1"/>
    <col min="528" max="528" width="31.1916666666667" style="373" customWidth="1"/>
    <col min="529" max="529" width="17.1916666666667" style="373" customWidth="1"/>
    <col min="530" max="756" width="9" style="373" customWidth="1"/>
    <col min="757" max="757" width="4.69166666666667" style="373" customWidth="1"/>
    <col min="758" max="758" width="13.5" style="373" customWidth="1"/>
    <col min="759" max="759" width="11" style="373" customWidth="1"/>
    <col min="760" max="760" width="8.69166666666667" style="373" customWidth="1"/>
    <col min="761" max="761" width="8.19166666666667" style="373" customWidth="1"/>
    <col min="762" max="762" width="7.19166666666667" style="373" customWidth="1"/>
    <col min="763" max="763" width="10" style="373" customWidth="1"/>
    <col min="764" max="764" width="5" style="373" customWidth="1"/>
    <col min="765" max="766" width="13.5" style="373" customWidth="1"/>
    <col min="767" max="767" width="13.1916666666667" style="373" customWidth="1"/>
    <col min="768" max="768" width="11.1916666666667" style="373" customWidth="1"/>
    <col min="769" max="769" width="11.6916666666667" style="373" customWidth="1"/>
    <col min="770" max="770" width="23.6916666666667" style="373" customWidth="1"/>
    <col min="771" max="771" width="10.6916666666667" style="373" customWidth="1"/>
    <col min="772" max="774" width="9.19166666666667" style="373" customWidth="1"/>
    <col min="775" max="776" width="9" style="373" customWidth="1"/>
    <col min="777" max="777" width="20.6916666666667" style="373" customWidth="1"/>
    <col min="778" max="778" width="15.1916666666667" style="373" customWidth="1"/>
    <col min="779" max="781" width="16.1916666666667" style="373" customWidth="1"/>
    <col min="782" max="782" width="20.1916666666667" style="373" customWidth="1"/>
    <col min="783" max="783" width="11" style="373" customWidth="1"/>
    <col min="784" max="784" width="31.1916666666667" style="373" customWidth="1"/>
    <col min="785" max="785" width="17.1916666666667" style="373" customWidth="1"/>
    <col min="786" max="1012" width="9" style="373" customWidth="1"/>
    <col min="1013" max="1013" width="4.69166666666667" style="373" customWidth="1"/>
    <col min="1014" max="1014" width="13.5" style="373" customWidth="1"/>
    <col min="1015" max="1015" width="11" style="373" customWidth="1"/>
    <col min="1016" max="1016" width="8.69166666666667" style="373" customWidth="1"/>
    <col min="1017" max="1017" width="8.19166666666667" style="373" customWidth="1"/>
    <col min="1018" max="1018" width="7.19166666666667" style="373" customWidth="1"/>
    <col min="1019" max="1019" width="10" style="373" customWidth="1"/>
    <col min="1020" max="1020" width="5" style="373" customWidth="1"/>
    <col min="1021" max="1022" width="13.5" style="373" customWidth="1"/>
    <col min="1023" max="1023" width="13.1916666666667" style="373" customWidth="1"/>
    <col min="1024" max="1024" width="11.1916666666667" style="373" customWidth="1"/>
    <col min="1025" max="1025" width="11.6916666666667" style="373" customWidth="1"/>
    <col min="1026" max="1026" width="23.6916666666667" style="373" customWidth="1"/>
    <col min="1027" max="1027" width="10.6916666666667" style="373" customWidth="1"/>
    <col min="1028" max="1030" width="9.19166666666667" style="373" customWidth="1"/>
    <col min="1031" max="1032" width="9" style="373" customWidth="1"/>
    <col min="1033" max="1033" width="20.6916666666667" style="373" customWidth="1"/>
    <col min="1034" max="1034" width="15.1916666666667" style="373" customWidth="1"/>
    <col min="1035" max="1037" width="16.1916666666667" style="373" customWidth="1"/>
    <col min="1038" max="1038" width="20.1916666666667" style="373" customWidth="1"/>
    <col min="1039" max="1039" width="11" style="373" customWidth="1"/>
    <col min="1040" max="1040" width="31.1916666666667" style="373" customWidth="1"/>
    <col min="1041" max="1041" width="17.1916666666667" style="373" customWidth="1"/>
    <col min="1042" max="1268" width="9" style="373" customWidth="1"/>
    <col min="1269" max="1269" width="4.69166666666667" style="373" customWidth="1"/>
    <col min="1270" max="1270" width="13.5" style="373" customWidth="1"/>
    <col min="1271" max="1271" width="11" style="373" customWidth="1"/>
    <col min="1272" max="1272" width="8.69166666666667" style="373" customWidth="1"/>
    <col min="1273" max="1273" width="8.19166666666667" style="373" customWidth="1"/>
    <col min="1274" max="1274" width="7.19166666666667" style="373" customWidth="1"/>
    <col min="1275" max="1275" width="10" style="373" customWidth="1"/>
    <col min="1276" max="1276" width="5" style="373" customWidth="1"/>
    <col min="1277" max="1278" width="13.5" style="373" customWidth="1"/>
    <col min="1279" max="1279" width="13.1916666666667" style="373" customWidth="1"/>
    <col min="1280" max="1280" width="11.1916666666667" style="373" customWidth="1"/>
    <col min="1281" max="1281" width="11.6916666666667" style="373" customWidth="1"/>
    <col min="1282" max="1282" width="23.6916666666667" style="373" customWidth="1"/>
    <col min="1283" max="1283" width="10.6916666666667" style="373" customWidth="1"/>
    <col min="1284" max="1286" width="9.19166666666667" style="373" customWidth="1"/>
    <col min="1287" max="1288" width="9" style="373" customWidth="1"/>
    <col min="1289" max="1289" width="20.6916666666667" style="373" customWidth="1"/>
    <col min="1290" max="1290" width="15.1916666666667" style="373" customWidth="1"/>
    <col min="1291" max="1293" width="16.1916666666667" style="373" customWidth="1"/>
    <col min="1294" max="1294" width="20.1916666666667" style="373" customWidth="1"/>
    <col min="1295" max="1295" width="11" style="373" customWidth="1"/>
    <col min="1296" max="1296" width="31.1916666666667" style="373" customWidth="1"/>
    <col min="1297" max="1297" width="17.1916666666667" style="373" customWidth="1"/>
    <col min="1298" max="1524" width="9" style="373" customWidth="1"/>
    <col min="1525" max="1525" width="4.69166666666667" style="373" customWidth="1"/>
    <col min="1526" max="1526" width="13.5" style="373" customWidth="1"/>
    <col min="1527" max="1527" width="11" style="373" customWidth="1"/>
    <col min="1528" max="1528" width="8.69166666666667" style="373" customWidth="1"/>
    <col min="1529" max="1529" width="8.19166666666667" style="373" customWidth="1"/>
    <col min="1530" max="1530" width="7.19166666666667" style="373" customWidth="1"/>
    <col min="1531" max="1531" width="10" style="373" customWidth="1"/>
    <col min="1532" max="1532" width="5" style="373" customWidth="1"/>
    <col min="1533" max="1534" width="13.5" style="373" customWidth="1"/>
    <col min="1535" max="1535" width="13.1916666666667" style="373" customWidth="1"/>
    <col min="1536" max="1536" width="11.1916666666667" style="373" customWidth="1"/>
    <col min="1537" max="1537" width="11.6916666666667" style="373" customWidth="1"/>
    <col min="1538" max="1538" width="23.6916666666667" style="373" customWidth="1"/>
    <col min="1539" max="1539" width="10.6916666666667" style="373" customWidth="1"/>
    <col min="1540" max="1542" width="9.19166666666667" style="373" customWidth="1"/>
    <col min="1543" max="1544" width="9" style="373" customWidth="1"/>
    <col min="1545" max="1545" width="20.6916666666667" style="373" customWidth="1"/>
    <col min="1546" max="1546" width="15.1916666666667" style="373" customWidth="1"/>
    <col min="1547" max="1549" width="16.1916666666667" style="373" customWidth="1"/>
    <col min="1550" max="1550" width="20.1916666666667" style="373" customWidth="1"/>
    <col min="1551" max="1551" width="11" style="373" customWidth="1"/>
    <col min="1552" max="1552" width="31.1916666666667" style="373" customWidth="1"/>
    <col min="1553" max="1553" width="17.1916666666667" style="373" customWidth="1"/>
    <col min="1554" max="1780" width="9" style="373" customWidth="1"/>
    <col min="1781" max="1781" width="4.69166666666667" style="373" customWidth="1"/>
    <col min="1782" max="1782" width="13.5" style="373" customWidth="1"/>
    <col min="1783" max="1783" width="11" style="373" customWidth="1"/>
    <col min="1784" max="1784" width="8.69166666666667" style="373" customWidth="1"/>
    <col min="1785" max="1785" width="8.19166666666667" style="373" customWidth="1"/>
    <col min="1786" max="1786" width="7.19166666666667" style="373" customWidth="1"/>
    <col min="1787" max="1787" width="10" style="373" customWidth="1"/>
    <col min="1788" max="1788" width="5" style="373" customWidth="1"/>
    <col min="1789" max="1790" width="13.5" style="373" customWidth="1"/>
    <col min="1791" max="1791" width="13.1916666666667" style="373" customWidth="1"/>
    <col min="1792" max="1792" width="11.1916666666667" style="373" customWidth="1"/>
    <col min="1793" max="1793" width="11.6916666666667" style="373" customWidth="1"/>
    <col min="1794" max="1794" width="23.6916666666667" style="373" customWidth="1"/>
    <col min="1795" max="1795" width="10.6916666666667" style="373" customWidth="1"/>
    <col min="1796" max="1798" width="9.19166666666667" style="373" customWidth="1"/>
    <col min="1799" max="1800" width="9" style="373" customWidth="1"/>
    <col min="1801" max="1801" width="20.6916666666667" style="373" customWidth="1"/>
    <col min="1802" max="1802" width="15.1916666666667" style="373" customWidth="1"/>
    <col min="1803" max="1805" width="16.1916666666667" style="373" customWidth="1"/>
    <col min="1806" max="1806" width="20.1916666666667" style="373" customWidth="1"/>
    <col min="1807" max="1807" width="11" style="373" customWidth="1"/>
    <col min="1808" max="1808" width="31.1916666666667" style="373" customWidth="1"/>
    <col min="1809" max="1809" width="17.1916666666667" style="373" customWidth="1"/>
    <col min="1810" max="2036" width="9" style="373" customWidth="1"/>
    <col min="2037" max="2037" width="4.69166666666667" style="373" customWidth="1"/>
    <col min="2038" max="2038" width="13.5" style="373" customWidth="1"/>
    <col min="2039" max="2039" width="11" style="373" customWidth="1"/>
    <col min="2040" max="2040" width="8.69166666666667" style="373" customWidth="1"/>
    <col min="2041" max="2041" width="8.19166666666667" style="373" customWidth="1"/>
    <col min="2042" max="2042" width="7.19166666666667" style="373" customWidth="1"/>
    <col min="2043" max="2043" width="10" style="373" customWidth="1"/>
    <col min="2044" max="2044" width="5" style="373" customWidth="1"/>
    <col min="2045" max="2046" width="13.5" style="373" customWidth="1"/>
    <col min="2047" max="2047" width="13.1916666666667" style="373" customWidth="1"/>
    <col min="2048" max="2048" width="11.1916666666667" style="373" customWidth="1"/>
    <col min="2049" max="2049" width="11.6916666666667" style="373" customWidth="1"/>
    <col min="2050" max="2050" width="23.6916666666667" style="373" customWidth="1"/>
    <col min="2051" max="2051" width="10.6916666666667" style="373" customWidth="1"/>
    <col min="2052" max="2054" width="9.19166666666667" style="373" customWidth="1"/>
    <col min="2055" max="2056" width="9" style="373" customWidth="1"/>
    <col min="2057" max="2057" width="20.6916666666667" style="373" customWidth="1"/>
    <col min="2058" max="2058" width="15.1916666666667" style="373" customWidth="1"/>
    <col min="2059" max="2061" width="16.1916666666667" style="373" customWidth="1"/>
    <col min="2062" max="2062" width="20.1916666666667" style="373" customWidth="1"/>
    <col min="2063" max="2063" width="11" style="373" customWidth="1"/>
    <col min="2064" max="2064" width="31.1916666666667" style="373" customWidth="1"/>
    <col min="2065" max="2065" width="17.1916666666667" style="373" customWidth="1"/>
    <col min="2066" max="2292" width="9" style="373" customWidth="1"/>
    <col min="2293" max="2293" width="4.69166666666667" style="373" customWidth="1"/>
    <col min="2294" max="2294" width="13.5" style="373" customWidth="1"/>
    <col min="2295" max="2295" width="11" style="373" customWidth="1"/>
    <col min="2296" max="2296" width="8.69166666666667" style="373" customWidth="1"/>
    <col min="2297" max="2297" width="8.19166666666667" style="373" customWidth="1"/>
    <col min="2298" max="2298" width="7.19166666666667" style="373" customWidth="1"/>
    <col min="2299" max="2299" width="10" style="373" customWidth="1"/>
    <col min="2300" max="2300" width="5" style="373" customWidth="1"/>
    <col min="2301" max="2302" width="13.5" style="373" customWidth="1"/>
    <col min="2303" max="2303" width="13.1916666666667" style="373" customWidth="1"/>
    <col min="2304" max="2304" width="11.1916666666667" style="373" customWidth="1"/>
    <col min="2305" max="2305" width="11.6916666666667" style="373" customWidth="1"/>
    <col min="2306" max="2306" width="23.6916666666667" style="373" customWidth="1"/>
    <col min="2307" max="2307" width="10.6916666666667" style="373" customWidth="1"/>
    <col min="2308" max="2310" width="9.19166666666667" style="373" customWidth="1"/>
    <col min="2311" max="2312" width="9" style="373" customWidth="1"/>
    <col min="2313" max="2313" width="20.6916666666667" style="373" customWidth="1"/>
    <col min="2314" max="2314" width="15.1916666666667" style="373" customWidth="1"/>
    <col min="2315" max="2317" width="16.1916666666667" style="373" customWidth="1"/>
    <col min="2318" max="2318" width="20.1916666666667" style="373" customWidth="1"/>
    <col min="2319" max="2319" width="11" style="373" customWidth="1"/>
    <col min="2320" max="2320" width="31.1916666666667" style="373" customWidth="1"/>
    <col min="2321" max="2321" width="17.1916666666667" style="373" customWidth="1"/>
    <col min="2322" max="2548" width="9" style="373" customWidth="1"/>
    <col min="2549" max="2549" width="4.69166666666667" style="373" customWidth="1"/>
    <col min="2550" max="2550" width="13.5" style="373" customWidth="1"/>
    <col min="2551" max="2551" width="11" style="373" customWidth="1"/>
    <col min="2552" max="2552" width="8.69166666666667" style="373" customWidth="1"/>
    <col min="2553" max="2553" width="8.19166666666667" style="373" customWidth="1"/>
    <col min="2554" max="2554" width="7.19166666666667" style="373" customWidth="1"/>
    <col min="2555" max="2555" width="10" style="373" customWidth="1"/>
    <col min="2556" max="2556" width="5" style="373" customWidth="1"/>
    <col min="2557" max="2558" width="13.5" style="373" customWidth="1"/>
    <col min="2559" max="2559" width="13.1916666666667" style="373" customWidth="1"/>
    <col min="2560" max="2560" width="11.1916666666667" style="373" customWidth="1"/>
    <col min="2561" max="2561" width="11.6916666666667" style="373" customWidth="1"/>
    <col min="2562" max="2562" width="23.6916666666667" style="373" customWidth="1"/>
    <col min="2563" max="2563" width="10.6916666666667" style="373" customWidth="1"/>
    <col min="2564" max="2566" width="9.19166666666667" style="373" customWidth="1"/>
    <col min="2567" max="2568" width="9" style="373" customWidth="1"/>
    <col min="2569" max="2569" width="20.6916666666667" style="373" customWidth="1"/>
    <col min="2570" max="2570" width="15.1916666666667" style="373" customWidth="1"/>
    <col min="2571" max="2573" width="16.1916666666667" style="373" customWidth="1"/>
    <col min="2574" max="2574" width="20.1916666666667" style="373" customWidth="1"/>
    <col min="2575" max="2575" width="11" style="373" customWidth="1"/>
    <col min="2576" max="2576" width="31.1916666666667" style="373" customWidth="1"/>
    <col min="2577" max="2577" width="17.1916666666667" style="373" customWidth="1"/>
    <col min="2578" max="2804" width="9" style="373" customWidth="1"/>
    <col min="2805" max="2805" width="4.69166666666667" style="373" customWidth="1"/>
    <col min="2806" max="2806" width="13.5" style="373" customWidth="1"/>
    <col min="2807" max="2807" width="11" style="373" customWidth="1"/>
    <col min="2808" max="2808" width="8.69166666666667" style="373" customWidth="1"/>
    <col min="2809" max="2809" width="8.19166666666667" style="373" customWidth="1"/>
    <col min="2810" max="2810" width="7.19166666666667" style="373" customWidth="1"/>
    <col min="2811" max="2811" width="10" style="373" customWidth="1"/>
    <col min="2812" max="2812" width="5" style="373" customWidth="1"/>
    <col min="2813" max="2814" width="13.5" style="373" customWidth="1"/>
    <col min="2815" max="2815" width="13.1916666666667" style="373" customWidth="1"/>
    <col min="2816" max="2816" width="11.1916666666667" style="373" customWidth="1"/>
    <col min="2817" max="2817" width="11.6916666666667" style="373" customWidth="1"/>
    <col min="2818" max="2818" width="23.6916666666667" style="373" customWidth="1"/>
    <col min="2819" max="2819" width="10.6916666666667" style="373" customWidth="1"/>
    <col min="2820" max="2822" width="9.19166666666667" style="373" customWidth="1"/>
    <col min="2823" max="2824" width="9" style="373" customWidth="1"/>
    <col min="2825" max="2825" width="20.6916666666667" style="373" customWidth="1"/>
    <col min="2826" max="2826" width="15.1916666666667" style="373" customWidth="1"/>
    <col min="2827" max="2829" width="16.1916666666667" style="373" customWidth="1"/>
    <col min="2830" max="2830" width="20.1916666666667" style="373" customWidth="1"/>
    <col min="2831" max="2831" width="11" style="373" customWidth="1"/>
    <col min="2832" max="2832" width="31.1916666666667" style="373" customWidth="1"/>
    <col min="2833" max="2833" width="17.1916666666667" style="373" customWidth="1"/>
    <col min="2834" max="3060" width="9" style="373" customWidth="1"/>
    <col min="3061" max="3061" width="4.69166666666667" style="373" customWidth="1"/>
    <col min="3062" max="3062" width="13.5" style="373" customWidth="1"/>
    <col min="3063" max="3063" width="11" style="373" customWidth="1"/>
    <col min="3064" max="3064" width="8.69166666666667" style="373" customWidth="1"/>
    <col min="3065" max="3065" width="8.19166666666667" style="373" customWidth="1"/>
    <col min="3066" max="3066" width="7.19166666666667" style="373" customWidth="1"/>
    <col min="3067" max="3067" width="10" style="373" customWidth="1"/>
    <col min="3068" max="3068" width="5" style="373" customWidth="1"/>
    <col min="3069" max="3070" width="13.5" style="373" customWidth="1"/>
    <col min="3071" max="3071" width="13.1916666666667" style="373" customWidth="1"/>
    <col min="3072" max="3072" width="11.1916666666667" style="373" customWidth="1"/>
    <col min="3073" max="3073" width="11.6916666666667" style="373" customWidth="1"/>
    <col min="3074" max="3074" width="23.6916666666667" style="373" customWidth="1"/>
    <col min="3075" max="3075" width="10.6916666666667" style="373" customWidth="1"/>
    <col min="3076" max="3078" width="9.19166666666667" style="373" customWidth="1"/>
    <col min="3079" max="3080" width="9" style="373" customWidth="1"/>
    <col min="3081" max="3081" width="20.6916666666667" style="373" customWidth="1"/>
    <col min="3082" max="3082" width="15.1916666666667" style="373" customWidth="1"/>
    <col min="3083" max="3085" width="16.1916666666667" style="373" customWidth="1"/>
    <col min="3086" max="3086" width="20.1916666666667" style="373" customWidth="1"/>
    <col min="3087" max="3087" width="11" style="373" customWidth="1"/>
    <col min="3088" max="3088" width="31.1916666666667" style="373" customWidth="1"/>
    <col min="3089" max="3089" width="17.1916666666667" style="373" customWidth="1"/>
    <col min="3090" max="3316" width="9" style="373" customWidth="1"/>
    <col min="3317" max="3317" width="4.69166666666667" style="373" customWidth="1"/>
    <col min="3318" max="3318" width="13.5" style="373" customWidth="1"/>
    <col min="3319" max="3319" width="11" style="373" customWidth="1"/>
    <col min="3320" max="3320" width="8.69166666666667" style="373" customWidth="1"/>
    <col min="3321" max="3321" width="8.19166666666667" style="373" customWidth="1"/>
    <col min="3322" max="3322" width="7.19166666666667" style="373" customWidth="1"/>
    <col min="3323" max="3323" width="10" style="373" customWidth="1"/>
    <col min="3324" max="3324" width="5" style="373" customWidth="1"/>
    <col min="3325" max="3326" width="13.5" style="373" customWidth="1"/>
    <col min="3327" max="3327" width="13.1916666666667" style="373" customWidth="1"/>
    <col min="3328" max="3328" width="11.1916666666667" style="373" customWidth="1"/>
    <col min="3329" max="3329" width="11.6916666666667" style="373" customWidth="1"/>
    <col min="3330" max="3330" width="23.6916666666667" style="373" customWidth="1"/>
    <col min="3331" max="3331" width="10.6916666666667" style="373" customWidth="1"/>
    <col min="3332" max="3334" width="9.19166666666667" style="373" customWidth="1"/>
    <col min="3335" max="3336" width="9" style="373" customWidth="1"/>
    <col min="3337" max="3337" width="20.6916666666667" style="373" customWidth="1"/>
    <col min="3338" max="3338" width="15.1916666666667" style="373" customWidth="1"/>
    <col min="3339" max="3341" width="16.1916666666667" style="373" customWidth="1"/>
    <col min="3342" max="3342" width="20.1916666666667" style="373" customWidth="1"/>
    <col min="3343" max="3343" width="11" style="373" customWidth="1"/>
    <col min="3344" max="3344" width="31.1916666666667" style="373" customWidth="1"/>
    <col min="3345" max="3345" width="17.1916666666667" style="373" customWidth="1"/>
    <col min="3346" max="3572" width="9" style="373" customWidth="1"/>
    <col min="3573" max="3573" width="4.69166666666667" style="373" customWidth="1"/>
    <col min="3574" max="3574" width="13.5" style="373" customWidth="1"/>
    <col min="3575" max="3575" width="11" style="373" customWidth="1"/>
    <col min="3576" max="3576" width="8.69166666666667" style="373" customWidth="1"/>
    <col min="3577" max="3577" width="8.19166666666667" style="373" customWidth="1"/>
    <col min="3578" max="3578" width="7.19166666666667" style="373" customWidth="1"/>
    <col min="3579" max="3579" width="10" style="373" customWidth="1"/>
    <col min="3580" max="3580" width="5" style="373" customWidth="1"/>
    <col min="3581" max="3582" width="13.5" style="373" customWidth="1"/>
    <col min="3583" max="3583" width="13.1916666666667" style="373" customWidth="1"/>
    <col min="3584" max="3584" width="11.1916666666667" style="373" customWidth="1"/>
    <col min="3585" max="3585" width="11.6916666666667" style="373" customWidth="1"/>
    <col min="3586" max="3586" width="23.6916666666667" style="373" customWidth="1"/>
    <col min="3587" max="3587" width="10.6916666666667" style="373" customWidth="1"/>
    <col min="3588" max="3590" width="9.19166666666667" style="373" customWidth="1"/>
    <col min="3591" max="3592" width="9" style="373" customWidth="1"/>
    <col min="3593" max="3593" width="20.6916666666667" style="373" customWidth="1"/>
    <col min="3594" max="3594" width="15.1916666666667" style="373" customWidth="1"/>
    <col min="3595" max="3597" width="16.1916666666667" style="373" customWidth="1"/>
    <col min="3598" max="3598" width="20.1916666666667" style="373" customWidth="1"/>
    <col min="3599" max="3599" width="11" style="373" customWidth="1"/>
    <col min="3600" max="3600" width="31.1916666666667" style="373" customWidth="1"/>
    <col min="3601" max="3601" width="17.1916666666667" style="373" customWidth="1"/>
    <col min="3602" max="3828" width="9" style="373" customWidth="1"/>
    <col min="3829" max="3829" width="4.69166666666667" style="373" customWidth="1"/>
    <col min="3830" max="3830" width="13.5" style="373" customWidth="1"/>
    <col min="3831" max="3831" width="11" style="373" customWidth="1"/>
    <col min="3832" max="3832" width="8.69166666666667" style="373" customWidth="1"/>
    <col min="3833" max="3833" width="8.19166666666667" style="373" customWidth="1"/>
    <col min="3834" max="3834" width="7.19166666666667" style="373" customWidth="1"/>
    <col min="3835" max="3835" width="10" style="373" customWidth="1"/>
    <col min="3836" max="3836" width="5" style="373" customWidth="1"/>
    <col min="3837" max="3838" width="13.5" style="373" customWidth="1"/>
    <col min="3839" max="3839" width="13.1916666666667" style="373" customWidth="1"/>
    <col min="3840" max="3840" width="11.1916666666667" style="373" customWidth="1"/>
    <col min="3841" max="3841" width="11.6916666666667" style="373" customWidth="1"/>
    <col min="3842" max="3842" width="23.6916666666667" style="373" customWidth="1"/>
    <col min="3843" max="3843" width="10.6916666666667" style="373" customWidth="1"/>
    <col min="3844" max="3846" width="9.19166666666667" style="373" customWidth="1"/>
    <col min="3847" max="3848" width="9" style="373" customWidth="1"/>
    <col min="3849" max="3849" width="20.6916666666667" style="373" customWidth="1"/>
    <col min="3850" max="3850" width="15.1916666666667" style="373" customWidth="1"/>
    <col min="3851" max="3853" width="16.1916666666667" style="373" customWidth="1"/>
    <col min="3854" max="3854" width="20.1916666666667" style="373" customWidth="1"/>
    <col min="3855" max="3855" width="11" style="373" customWidth="1"/>
    <col min="3856" max="3856" width="31.1916666666667" style="373" customWidth="1"/>
    <col min="3857" max="3857" width="17.1916666666667" style="373" customWidth="1"/>
    <col min="3858" max="4084" width="9" style="373" customWidth="1"/>
    <col min="4085" max="4085" width="4.69166666666667" style="373" customWidth="1"/>
    <col min="4086" max="4086" width="13.5" style="373" customWidth="1"/>
    <col min="4087" max="4087" width="11" style="373" customWidth="1"/>
    <col min="4088" max="4088" width="8.69166666666667" style="373" customWidth="1"/>
    <col min="4089" max="4089" width="8.19166666666667" style="373" customWidth="1"/>
    <col min="4090" max="4090" width="7.19166666666667" style="373" customWidth="1"/>
    <col min="4091" max="4091" width="10" style="373" customWidth="1"/>
    <col min="4092" max="4092" width="5" style="373" customWidth="1"/>
    <col min="4093" max="4094" width="13.5" style="373" customWidth="1"/>
    <col min="4095" max="4095" width="13.1916666666667" style="373" customWidth="1"/>
    <col min="4096" max="4096" width="11.1916666666667" style="373" customWidth="1"/>
    <col min="4097" max="4097" width="11.6916666666667" style="373" customWidth="1"/>
    <col min="4098" max="4098" width="23.6916666666667" style="373" customWidth="1"/>
    <col min="4099" max="4099" width="10.6916666666667" style="373" customWidth="1"/>
    <col min="4100" max="4102" width="9.19166666666667" style="373" customWidth="1"/>
    <col min="4103" max="4104" width="9" style="373" customWidth="1"/>
    <col min="4105" max="4105" width="20.6916666666667" style="373" customWidth="1"/>
    <col min="4106" max="4106" width="15.1916666666667" style="373" customWidth="1"/>
    <col min="4107" max="4109" width="16.1916666666667" style="373" customWidth="1"/>
    <col min="4110" max="4110" width="20.1916666666667" style="373" customWidth="1"/>
    <col min="4111" max="4111" width="11" style="373" customWidth="1"/>
    <col min="4112" max="4112" width="31.1916666666667" style="373" customWidth="1"/>
    <col min="4113" max="4113" width="17.1916666666667" style="373" customWidth="1"/>
    <col min="4114" max="4340" width="9" style="373" customWidth="1"/>
    <col min="4341" max="4341" width="4.69166666666667" style="373" customWidth="1"/>
    <col min="4342" max="4342" width="13.5" style="373" customWidth="1"/>
    <col min="4343" max="4343" width="11" style="373" customWidth="1"/>
    <col min="4344" max="4344" width="8.69166666666667" style="373" customWidth="1"/>
    <col min="4345" max="4345" width="8.19166666666667" style="373" customWidth="1"/>
    <col min="4346" max="4346" width="7.19166666666667" style="373" customWidth="1"/>
    <col min="4347" max="4347" width="10" style="373" customWidth="1"/>
    <col min="4348" max="4348" width="5" style="373" customWidth="1"/>
    <col min="4349" max="4350" width="13.5" style="373" customWidth="1"/>
    <col min="4351" max="4351" width="13.1916666666667" style="373" customWidth="1"/>
    <col min="4352" max="4352" width="11.1916666666667" style="373" customWidth="1"/>
    <col min="4353" max="4353" width="11.6916666666667" style="373" customWidth="1"/>
    <col min="4354" max="4354" width="23.6916666666667" style="373" customWidth="1"/>
    <col min="4355" max="4355" width="10.6916666666667" style="373" customWidth="1"/>
    <col min="4356" max="4358" width="9.19166666666667" style="373" customWidth="1"/>
    <col min="4359" max="4360" width="9" style="373" customWidth="1"/>
    <col min="4361" max="4361" width="20.6916666666667" style="373" customWidth="1"/>
    <col min="4362" max="4362" width="15.1916666666667" style="373" customWidth="1"/>
    <col min="4363" max="4365" width="16.1916666666667" style="373" customWidth="1"/>
    <col min="4366" max="4366" width="20.1916666666667" style="373" customWidth="1"/>
    <col min="4367" max="4367" width="11" style="373" customWidth="1"/>
    <col min="4368" max="4368" width="31.1916666666667" style="373" customWidth="1"/>
    <col min="4369" max="4369" width="17.1916666666667" style="373" customWidth="1"/>
    <col min="4370" max="4596" width="9" style="373" customWidth="1"/>
    <col min="4597" max="4597" width="4.69166666666667" style="373" customWidth="1"/>
    <col min="4598" max="4598" width="13.5" style="373" customWidth="1"/>
    <col min="4599" max="4599" width="11" style="373" customWidth="1"/>
    <col min="4600" max="4600" width="8.69166666666667" style="373" customWidth="1"/>
    <col min="4601" max="4601" width="8.19166666666667" style="373" customWidth="1"/>
    <col min="4602" max="4602" width="7.19166666666667" style="373" customWidth="1"/>
    <col min="4603" max="4603" width="10" style="373" customWidth="1"/>
    <col min="4604" max="4604" width="5" style="373" customWidth="1"/>
    <col min="4605" max="4606" width="13.5" style="373" customWidth="1"/>
    <col min="4607" max="4607" width="13.1916666666667" style="373" customWidth="1"/>
    <col min="4608" max="4608" width="11.1916666666667" style="373" customWidth="1"/>
    <col min="4609" max="4609" width="11.6916666666667" style="373" customWidth="1"/>
    <col min="4610" max="4610" width="23.6916666666667" style="373" customWidth="1"/>
    <col min="4611" max="4611" width="10.6916666666667" style="373" customWidth="1"/>
    <col min="4612" max="4614" width="9.19166666666667" style="373" customWidth="1"/>
    <col min="4615" max="4616" width="9" style="373" customWidth="1"/>
    <col min="4617" max="4617" width="20.6916666666667" style="373" customWidth="1"/>
    <col min="4618" max="4618" width="15.1916666666667" style="373" customWidth="1"/>
    <col min="4619" max="4621" width="16.1916666666667" style="373" customWidth="1"/>
    <col min="4622" max="4622" width="20.1916666666667" style="373" customWidth="1"/>
    <col min="4623" max="4623" width="11" style="373" customWidth="1"/>
    <col min="4624" max="4624" width="31.1916666666667" style="373" customWidth="1"/>
    <col min="4625" max="4625" width="17.1916666666667" style="373" customWidth="1"/>
    <col min="4626" max="4852" width="9" style="373" customWidth="1"/>
    <col min="4853" max="4853" width="4.69166666666667" style="373" customWidth="1"/>
    <col min="4854" max="4854" width="13.5" style="373" customWidth="1"/>
    <col min="4855" max="4855" width="11" style="373" customWidth="1"/>
    <col min="4856" max="4856" width="8.69166666666667" style="373" customWidth="1"/>
    <col min="4857" max="4857" width="8.19166666666667" style="373" customWidth="1"/>
    <col min="4858" max="4858" width="7.19166666666667" style="373" customWidth="1"/>
    <col min="4859" max="4859" width="10" style="373" customWidth="1"/>
    <col min="4860" max="4860" width="5" style="373" customWidth="1"/>
    <col min="4861" max="4862" width="13.5" style="373" customWidth="1"/>
    <col min="4863" max="4863" width="13.1916666666667" style="373" customWidth="1"/>
    <col min="4864" max="4864" width="11.1916666666667" style="373" customWidth="1"/>
    <col min="4865" max="4865" width="11.6916666666667" style="373" customWidth="1"/>
    <col min="4866" max="4866" width="23.6916666666667" style="373" customWidth="1"/>
    <col min="4867" max="4867" width="10.6916666666667" style="373" customWidth="1"/>
    <col min="4868" max="4870" width="9.19166666666667" style="373" customWidth="1"/>
    <col min="4871" max="4872" width="9" style="373" customWidth="1"/>
    <col min="4873" max="4873" width="20.6916666666667" style="373" customWidth="1"/>
    <col min="4874" max="4874" width="15.1916666666667" style="373" customWidth="1"/>
    <col min="4875" max="4877" width="16.1916666666667" style="373" customWidth="1"/>
    <col min="4878" max="4878" width="20.1916666666667" style="373" customWidth="1"/>
    <col min="4879" max="4879" width="11" style="373" customWidth="1"/>
    <col min="4880" max="4880" width="31.1916666666667" style="373" customWidth="1"/>
    <col min="4881" max="4881" width="17.1916666666667" style="373" customWidth="1"/>
    <col min="4882" max="5108" width="9" style="373" customWidth="1"/>
    <col min="5109" max="5109" width="4.69166666666667" style="373" customWidth="1"/>
    <col min="5110" max="5110" width="13.5" style="373" customWidth="1"/>
    <col min="5111" max="5111" width="11" style="373" customWidth="1"/>
    <col min="5112" max="5112" width="8.69166666666667" style="373" customWidth="1"/>
    <col min="5113" max="5113" width="8.19166666666667" style="373" customWidth="1"/>
    <col min="5114" max="5114" width="7.19166666666667" style="373" customWidth="1"/>
    <col min="5115" max="5115" width="10" style="373" customWidth="1"/>
    <col min="5116" max="5116" width="5" style="373" customWidth="1"/>
    <col min="5117" max="5118" width="13.5" style="373" customWidth="1"/>
    <col min="5119" max="5119" width="13.1916666666667" style="373" customWidth="1"/>
    <col min="5120" max="5120" width="11.1916666666667" style="373" customWidth="1"/>
    <col min="5121" max="5121" width="11.6916666666667" style="373" customWidth="1"/>
    <col min="5122" max="5122" width="23.6916666666667" style="373" customWidth="1"/>
    <col min="5123" max="5123" width="10.6916666666667" style="373" customWidth="1"/>
    <col min="5124" max="5126" width="9.19166666666667" style="373" customWidth="1"/>
    <col min="5127" max="5128" width="9" style="373" customWidth="1"/>
    <col min="5129" max="5129" width="20.6916666666667" style="373" customWidth="1"/>
    <col min="5130" max="5130" width="15.1916666666667" style="373" customWidth="1"/>
    <col min="5131" max="5133" width="16.1916666666667" style="373" customWidth="1"/>
    <col min="5134" max="5134" width="20.1916666666667" style="373" customWidth="1"/>
    <col min="5135" max="5135" width="11" style="373" customWidth="1"/>
    <col min="5136" max="5136" width="31.1916666666667" style="373" customWidth="1"/>
    <col min="5137" max="5137" width="17.1916666666667" style="373" customWidth="1"/>
    <col min="5138" max="5364" width="9" style="373" customWidth="1"/>
    <col min="5365" max="5365" width="4.69166666666667" style="373" customWidth="1"/>
    <col min="5366" max="5366" width="13.5" style="373" customWidth="1"/>
    <col min="5367" max="5367" width="11" style="373" customWidth="1"/>
    <col min="5368" max="5368" width="8.69166666666667" style="373" customWidth="1"/>
    <col min="5369" max="5369" width="8.19166666666667" style="373" customWidth="1"/>
    <col min="5370" max="5370" width="7.19166666666667" style="373" customWidth="1"/>
    <col min="5371" max="5371" width="10" style="373" customWidth="1"/>
    <col min="5372" max="5372" width="5" style="373" customWidth="1"/>
    <col min="5373" max="5374" width="13.5" style="373" customWidth="1"/>
    <col min="5375" max="5375" width="13.1916666666667" style="373" customWidth="1"/>
    <col min="5376" max="5376" width="11.1916666666667" style="373" customWidth="1"/>
    <col min="5377" max="5377" width="11.6916666666667" style="373" customWidth="1"/>
    <col min="5378" max="5378" width="23.6916666666667" style="373" customWidth="1"/>
    <col min="5379" max="5379" width="10.6916666666667" style="373" customWidth="1"/>
    <col min="5380" max="5382" width="9.19166666666667" style="373" customWidth="1"/>
    <col min="5383" max="5384" width="9" style="373" customWidth="1"/>
    <col min="5385" max="5385" width="20.6916666666667" style="373" customWidth="1"/>
    <col min="5386" max="5386" width="15.1916666666667" style="373" customWidth="1"/>
    <col min="5387" max="5389" width="16.1916666666667" style="373" customWidth="1"/>
    <col min="5390" max="5390" width="20.1916666666667" style="373" customWidth="1"/>
    <col min="5391" max="5391" width="11" style="373" customWidth="1"/>
    <col min="5392" max="5392" width="31.1916666666667" style="373" customWidth="1"/>
    <col min="5393" max="5393" width="17.1916666666667" style="373" customWidth="1"/>
    <col min="5394" max="5620" width="9" style="373" customWidth="1"/>
    <col min="5621" max="5621" width="4.69166666666667" style="373" customWidth="1"/>
    <col min="5622" max="5622" width="13.5" style="373" customWidth="1"/>
    <col min="5623" max="5623" width="11" style="373" customWidth="1"/>
    <col min="5624" max="5624" width="8.69166666666667" style="373" customWidth="1"/>
    <col min="5625" max="5625" width="8.19166666666667" style="373" customWidth="1"/>
    <col min="5626" max="5626" width="7.19166666666667" style="373" customWidth="1"/>
    <col min="5627" max="5627" width="10" style="373" customWidth="1"/>
    <col min="5628" max="5628" width="5" style="373" customWidth="1"/>
    <col min="5629" max="5630" width="13.5" style="373" customWidth="1"/>
    <col min="5631" max="5631" width="13.1916666666667" style="373" customWidth="1"/>
    <col min="5632" max="5632" width="11.1916666666667" style="373" customWidth="1"/>
    <col min="5633" max="5633" width="11.6916666666667" style="373" customWidth="1"/>
    <col min="5634" max="5634" width="23.6916666666667" style="373" customWidth="1"/>
    <col min="5635" max="5635" width="10.6916666666667" style="373" customWidth="1"/>
    <col min="5636" max="5638" width="9.19166666666667" style="373" customWidth="1"/>
    <col min="5639" max="5640" width="9" style="373" customWidth="1"/>
    <col min="5641" max="5641" width="20.6916666666667" style="373" customWidth="1"/>
    <col min="5642" max="5642" width="15.1916666666667" style="373" customWidth="1"/>
    <col min="5643" max="5645" width="16.1916666666667" style="373" customWidth="1"/>
    <col min="5646" max="5646" width="20.1916666666667" style="373" customWidth="1"/>
    <col min="5647" max="5647" width="11" style="373" customWidth="1"/>
    <col min="5648" max="5648" width="31.1916666666667" style="373" customWidth="1"/>
    <col min="5649" max="5649" width="17.1916666666667" style="373" customWidth="1"/>
    <col min="5650" max="5876" width="9" style="373" customWidth="1"/>
    <col min="5877" max="5877" width="4.69166666666667" style="373" customWidth="1"/>
    <col min="5878" max="5878" width="13.5" style="373" customWidth="1"/>
    <col min="5879" max="5879" width="11" style="373" customWidth="1"/>
    <col min="5880" max="5880" width="8.69166666666667" style="373" customWidth="1"/>
    <col min="5881" max="5881" width="8.19166666666667" style="373" customWidth="1"/>
    <col min="5882" max="5882" width="7.19166666666667" style="373" customWidth="1"/>
    <col min="5883" max="5883" width="10" style="373" customWidth="1"/>
    <col min="5884" max="5884" width="5" style="373" customWidth="1"/>
    <col min="5885" max="5886" width="13.5" style="373" customWidth="1"/>
    <col min="5887" max="5887" width="13.1916666666667" style="373" customWidth="1"/>
    <col min="5888" max="5888" width="11.1916666666667" style="373" customWidth="1"/>
    <col min="5889" max="5889" width="11.6916666666667" style="373" customWidth="1"/>
    <col min="5890" max="5890" width="23.6916666666667" style="373" customWidth="1"/>
    <col min="5891" max="5891" width="10.6916666666667" style="373" customWidth="1"/>
    <col min="5892" max="5894" width="9.19166666666667" style="373" customWidth="1"/>
    <col min="5895" max="5896" width="9" style="373" customWidth="1"/>
    <col min="5897" max="5897" width="20.6916666666667" style="373" customWidth="1"/>
    <col min="5898" max="5898" width="15.1916666666667" style="373" customWidth="1"/>
    <col min="5899" max="5901" width="16.1916666666667" style="373" customWidth="1"/>
    <col min="5902" max="5902" width="20.1916666666667" style="373" customWidth="1"/>
    <col min="5903" max="5903" width="11" style="373" customWidth="1"/>
    <col min="5904" max="5904" width="31.1916666666667" style="373" customWidth="1"/>
    <col min="5905" max="5905" width="17.1916666666667" style="373" customWidth="1"/>
    <col min="5906" max="6132" width="9" style="373" customWidth="1"/>
    <col min="6133" max="6133" width="4.69166666666667" style="373" customWidth="1"/>
    <col min="6134" max="6134" width="13.5" style="373" customWidth="1"/>
    <col min="6135" max="6135" width="11" style="373" customWidth="1"/>
    <col min="6136" max="6136" width="8.69166666666667" style="373" customWidth="1"/>
    <col min="6137" max="6137" width="8.19166666666667" style="373" customWidth="1"/>
    <col min="6138" max="6138" width="7.19166666666667" style="373" customWidth="1"/>
    <col min="6139" max="6139" width="10" style="373" customWidth="1"/>
    <col min="6140" max="6140" width="5" style="373" customWidth="1"/>
    <col min="6141" max="6142" width="13.5" style="373" customWidth="1"/>
    <col min="6143" max="6143" width="13.1916666666667" style="373" customWidth="1"/>
    <col min="6144" max="6144" width="11.1916666666667" style="373" customWidth="1"/>
    <col min="6145" max="6145" width="11.6916666666667" style="373" customWidth="1"/>
    <col min="6146" max="6146" width="23.6916666666667" style="373" customWidth="1"/>
    <col min="6147" max="6147" width="10.6916666666667" style="373" customWidth="1"/>
    <col min="6148" max="6150" width="9.19166666666667" style="373" customWidth="1"/>
    <col min="6151" max="6152" width="9" style="373" customWidth="1"/>
    <col min="6153" max="6153" width="20.6916666666667" style="373" customWidth="1"/>
    <col min="6154" max="6154" width="15.1916666666667" style="373" customWidth="1"/>
    <col min="6155" max="6157" width="16.1916666666667" style="373" customWidth="1"/>
    <col min="6158" max="6158" width="20.1916666666667" style="373" customWidth="1"/>
    <col min="6159" max="6159" width="11" style="373" customWidth="1"/>
    <col min="6160" max="6160" width="31.1916666666667" style="373" customWidth="1"/>
    <col min="6161" max="6161" width="17.1916666666667" style="373" customWidth="1"/>
    <col min="6162" max="6388" width="9" style="373" customWidth="1"/>
    <col min="6389" max="6389" width="4.69166666666667" style="373" customWidth="1"/>
    <col min="6390" max="6390" width="13.5" style="373" customWidth="1"/>
    <col min="6391" max="6391" width="11" style="373" customWidth="1"/>
    <col min="6392" max="6392" width="8.69166666666667" style="373" customWidth="1"/>
    <col min="6393" max="6393" width="8.19166666666667" style="373" customWidth="1"/>
    <col min="6394" max="6394" width="7.19166666666667" style="373" customWidth="1"/>
    <col min="6395" max="6395" width="10" style="373" customWidth="1"/>
    <col min="6396" max="6396" width="5" style="373" customWidth="1"/>
    <col min="6397" max="6398" width="13.5" style="373" customWidth="1"/>
    <col min="6399" max="6399" width="13.1916666666667" style="373" customWidth="1"/>
    <col min="6400" max="6400" width="11.1916666666667" style="373" customWidth="1"/>
    <col min="6401" max="6401" width="11.6916666666667" style="373" customWidth="1"/>
    <col min="6402" max="6402" width="23.6916666666667" style="373" customWidth="1"/>
    <col min="6403" max="6403" width="10.6916666666667" style="373" customWidth="1"/>
    <col min="6404" max="6406" width="9.19166666666667" style="373" customWidth="1"/>
    <col min="6407" max="6408" width="9" style="373" customWidth="1"/>
    <col min="6409" max="6409" width="20.6916666666667" style="373" customWidth="1"/>
    <col min="6410" max="6410" width="15.1916666666667" style="373" customWidth="1"/>
    <col min="6411" max="6413" width="16.1916666666667" style="373" customWidth="1"/>
    <col min="6414" max="6414" width="20.1916666666667" style="373" customWidth="1"/>
    <col min="6415" max="6415" width="11" style="373" customWidth="1"/>
    <col min="6416" max="6416" width="31.1916666666667" style="373" customWidth="1"/>
    <col min="6417" max="6417" width="17.1916666666667" style="373" customWidth="1"/>
    <col min="6418" max="6644" width="9" style="373" customWidth="1"/>
    <col min="6645" max="6645" width="4.69166666666667" style="373" customWidth="1"/>
    <col min="6646" max="6646" width="13.5" style="373" customWidth="1"/>
    <col min="6647" max="6647" width="11" style="373" customWidth="1"/>
    <col min="6648" max="6648" width="8.69166666666667" style="373" customWidth="1"/>
    <col min="6649" max="6649" width="8.19166666666667" style="373" customWidth="1"/>
    <col min="6650" max="6650" width="7.19166666666667" style="373" customWidth="1"/>
    <col min="6651" max="6651" width="10" style="373" customWidth="1"/>
    <col min="6652" max="6652" width="5" style="373" customWidth="1"/>
    <col min="6653" max="6654" width="13.5" style="373" customWidth="1"/>
    <col min="6655" max="6655" width="13.1916666666667" style="373" customWidth="1"/>
    <col min="6656" max="6656" width="11.1916666666667" style="373" customWidth="1"/>
    <col min="6657" max="6657" width="11.6916666666667" style="373" customWidth="1"/>
    <col min="6658" max="6658" width="23.6916666666667" style="373" customWidth="1"/>
    <col min="6659" max="6659" width="10.6916666666667" style="373" customWidth="1"/>
    <col min="6660" max="6662" width="9.19166666666667" style="373" customWidth="1"/>
    <col min="6663" max="6664" width="9" style="373" customWidth="1"/>
    <col min="6665" max="6665" width="20.6916666666667" style="373" customWidth="1"/>
    <col min="6666" max="6666" width="15.1916666666667" style="373" customWidth="1"/>
    <col min="6667" max="6669" width="16.1916666666667" style="373" customWidth="1"/>
    <col min="6670" max="6670" width="20.1916666666667" style="373" customWidth="1"/>
    <col min="6671" max="6671" width="11" style="373" customWidth="1"/>
    <col min="6672" max="6672" width="31.1916666666667" style="373" customWidth="1"/>
    <col min="6673" max="6673" width="17.1916666666667" style="373" customWidth="1"/>
    <col min="6674" max="6900" width="9" style="373" customWidth="1"/>
    <col min="6901" max="6901" width="4.69166666666667" style="373" customWidth="1"/>
    <col min="6902" max="6902" width="13.5" style="373" customWidth="1"/>
    <col min="6903" max="6903" width="11" style="373" customWidth="1"/>
    <col min="6904" max="6904" width="8.69166666666667" style="373" customWidth="1"/>
    <col min="6905" max="6905" width="8.19166666666667" style="373" customWidth="1"/>
    <col min="6906" max="6906" width="7.19166666666667" style="373" customWidth="1"/>
    <col min="6907" max="6907" width="10" style="373" customWidth="1"/>
    <col min="6908" max="6908" width="5" style="373" customWidth="1"/>
    <col min="6909" max="6910" width="13.5" style="373" customWidth="1"/>
    <col min="6911" max="6911" width="13.1916666666667" style="373" customWidth="1"/>
    <col min="6912" max="6912" width="11.1916666666667" style="373" customWidth="1"/>
    <col min="6913" max="6913" width="11.6916666666667" style="373" customWidth="1"/>
    <col min="6914" max="6914" width="23.6916666666667" style="373" customWidth="1"/>
    <col min="6915" max="6915" width="10.6916666666667" style="373" customWidth="1"/>
    <col min="6916" max="6918" width="9.19166666666667" style="373" customWidth="1"/>
    <col min="6919" max="6920" width="9" style="373" customWidth="1"/>
    <col min="6921" max="6921" width="20.6916666666667" style="373" customWidth="1"/>
    <col min="6922" max="6922" width="15.1916666666667" style="373" customWidth="1"/>
    <col min="6923" max="6925" width="16.1916666666667" style="373" customWidth="1"/>
    <col min="6926" max="6926" width="20.1916666666667" style="373" customWidth="1"/>
    <col min="6927" max="6927" width="11" style="373" customWidth="1"/>
    <col min="6928" max="6928" width="31.1916666666667" style="373" customWidth="1"/>
    <col min="6929" max="6929" width="17.1916666666667" style="373" customWidth="1"/>
    <col min="6930" max="7156" width="9" style="373" customWidth="1"/>
    <col min="7157" max="7157" width="4.69166666666667" style="373" customWidth="1"/>
    <col min="7158" max="7158" width="13.5" style="373" customWidth="1"/>
    <col min="7159" max="7159" width="11" style="373" customWidth="1"/>
    <col min="7160" max="7160" width="8.69166666666667" style="373" customWidth="1"/>
    <col min="7161" max="7161" width="8.19166666666667" style="373" customWidth="1"/>
    <col min="7162" max="7162" width="7.19166666666667" style="373" customWidth="1"/>
    <col min="7163" max="7163" width="10" style="373" customWidth="1"/>
    <col min="7164" max="7164" width="5" style="373" customWidth="1"/>
    <col min="7165" max="7166" width="13.5" style="373" customWidth="1"/>
    <col min="7167" max="7167" width="13.1916666666667" style="373" customWidth="1"/>
    <col min="7168" max="7168" width="11.1916666666667" style="373" customWidth="1"/>
    <col min="7169" max="7169" width="11.6916666666667" style="373" customWidth="1"/>
    <col min="7170" max="7170" width="23.6916666666667" style="373" customWidth="1"/>
    <col min="7171" max="7171" width="10.6916666666667" style="373" customWidth="1"/>
    <col min="7172" max="7174" width="9.19166666666667" style="373" customWidth="1"/>
    <col min="7175" max="7176" width="9" style="373" customWidth="1"/>
    <col min="7177" max="7177" width="20.6916666666667" style="373" customWidth="1"/>
    <col min="7178" max="7178" width="15.1916666666667" style="373" customWidth="1"/>
    <col min="7179" max="7181" width="16.1916666666667" style="373" customWidth="1"/>
    <col min="7182" max="7182" width="20.1916666666667" style="373" customWidth="1"/>
    <col min="7183" max="7183" width="11" style="373" customWidth="1"/>
    <col min="7184" max="7184" width="31.1916666666667" style="373" customWidth="1"/>
    <col min="7185" max="7185" width="17.1916666666667" style="373" customWidth="1"/>
    <col min="7186" max="7412" width="9" style="373" customWidth="1"/>
    <col min="7413" max="7413" width="4.69166666666667" style="373" customWidth="1"/>
    <col min="7414" max="7414" width="13.5" style="373" customWidth="1"/>
    <col min="7415" max="7415" width="11" style="373" customWidth="1"/>
    <col min="7416" max="7416" width="8.69166666666667" style="373" customWidth="1"/>
    <col min="7417" max="7417" width="8.19166666666667" style="373" customWidth="1"/>
    <col min="7418" max="7418" width="7.19166666666667" style="373" customWidth="1"/>
    <col min="7419" max="7419" width="10" style="373" customWidth="1"/>
    <col min="7420" max="7420" width="5" style="373" customWidth="1"/>
    <col min="7421" max="7422" width="13.5" style="373" customWidth="1"/>
    <col min="7423" max="7423" width="13.1916666666667" style="373" customWidth="1"/>
    <col min="7424" max="7424" width="11.1916666666667" style="373" customWidth="1"/>
    <col min="7425" max="7425" width="11.6916666666667" style="373" customWidth="1"/>
    <col min="7426" max="7426" width="23.6916666666667" style="373" customWidth="1"/>
    <col min="7427" max="7427" width="10.6916666666667" style="373" customWidth="1"/>
    <col min="7428" max="7430" width="9.19166666666667" style="373" customWidth="1"/>
    <col min="7431" max="7432" width="9" style="373" customWidth="1"/>
    <col min="7433" max="7433" width="20.6916666666667" style="373" customWidth="1"/>
    <col min="7434" max="7434" width="15.1916666666667" style="373" customWidth="1"/>
    <col min="7435" max="7437" width="16.1916666666667" style="373" customWidth="1"/>
    <col min="7438" max="7438" width="20.1916666666667" style="373" customWidth="1"/>
    <col min="7439" max="7439" width="11" style="373" customWidth="1"/>
    <col min="7440" max="7440" width="31.1916666666667" style="373" customWidth="1"/>
    <col min="7441" max="7441" width="17.1916666666667" style="373" customWidth="1"/>
    <col min="7442" max="7668" width="9" style="373" customWidth="1"/>
    <col min="7669" max="7669" width="4.69166666666667" style="373" customWidth="1"/>
    <col min="7670" max="7670" width="13.5" style="373" customWidth="1"/>
    <col min="7671" max="7671" width="11" style="373" customWidth="1"/>
    <col min="7672" max="7672" width="8.69166666666667" style="373" customWidth="1"/>
    <col min="7673" max="7673" width="8.19166666666667" style="373" customWidth="1"/>
    <col min="7674" max="7674" width="7.19166666666667" style="373" customWidth="1"/>
    <col min="7675" max="7675" width="10" style="373" customWidth="1"/>
    <col min="7676" max="7676" width="5" style="373" customWidth="1"/>
    <col min="7677" max="7678" width="13.5" style="373" customWidth="1"/>
    <col min="7679" max="7679" width="13.1916666666667" style="373" customWidth="1"/>
    <col min="7680" max="7680" width="11.1916666666667" style="373" customWidth="1"/>
    <col min="7681" max="7681" width="11.6916666666667" style="373" customWidth="1"/>
    <col min="7682" max="7682" width="23.6916666666667" style="373" customWidth="1"/>
    <col min="7683" max="7683" width="10.6916666666667" style="373" customWidth="1"/>
    <col min="7684" max="7686" width="9.19166666666667" style="373" customWidth="1"/>
    <col min="7687" max="7688" width="9" style="373" customWidth="1"/>
    <col min="7689" max="7689" width="20.6916666666667" style="373" customWidth="1"/>
    <col min="7690" max="7690" width="15.1916666666667" style="373" customWidth="1"/>
    <col min="7691" max="7693" width="16.1916666666667" style="373" customWidth="1"/>
    <col min="7694" max="7694" width="20.1916666666667" style="373" customWidth="1"/>
    <col min="7695" max="7695" width="11" style="373" customWidth="1"/>
    <col min="7696" max="7696" width="31.1916666666667" style="373" customWidth="1"/>
    <col min="7697" max="7697" width="17.1916666666667" style="373" customWidth="1"/>
    <col min="7698" max="7924" width="9" style="373" customWidth="1"/>
    <col min="7925" max="7925" width="4.69166666666667" style="373" customWidth="1"/>
    <col min="7926" max="7926" width="13.5" style="373" customWidth="1"/>
    <col min="7927" max="7927" width="11" style="373" customWidth="1"/>
    <col min="7928" max="7928" width="8.69166666666667" style="373" customWidth="1"/>
    <col min="7929" max="7929" width="8.19166666666667" style="373" customWidth="1"/>
    <col min="7930" max="7930" width="7.19166666666667" style="373" customWidth="1"/>
    <col min="7931" max="7931" width="10" style="373" customWidth="1"/>
    <col min="7932" max="7932" width="5" style="373" customWidth="1"/>
    <col min="7933" max="7934" width="13.5" style="373" customWidth="1"/>
    <col min="7935" max="7935" width="13.1916666666667" style="373" customWidth="1"/>
    <col min="7936" max="7936" width="11.1916666666667" style="373" customWidth="1"/>
    <col min="7937" max="7937" width="11.6916666666667" style="373" customWidth="1"/>
    <col min="7938" max="7938" width="23.6916666666667" style="373" customWidth="1"/>
    <col min="7939" max="7939" width="10.6916666666667" style="373" customWidth="1"/>
    <col min="7940" max="7942" width="9.19166666666667" style="373" customWidth="1"/>
    <col min="7943" max="7944" width="9" style="373" customWidth="1"/>
    <col min="7945" max="7945" width="20.6916666666667" style="373" customWidth="1"/>
    <col min="7946" max="7946" width="15.1916666666667" style="373" customWidth="1"/>
    <col min="7947" max="7949" width="16.1916666666667" style="373" customWidth="1"/>
    <col min="7950" max="7950" width="20.1916666666667" style="373" customWidth="1"/>
    <col min="7951" max="7951" width="11" style="373" customWidth="1"/>
    <col min="7952" max="7952" width="31.1916666666667" style="373" customWidth="1"/>
    <col min="7953" max="7953" width="17.1916666666667" style="373" customWidth="1"/>
    <col min="7954" max="8180" width="9" style="373" customWidth="1"/>
    <col min="8181" max="8181" width="4.69166666666667" style="373" customWidth="1"/>
    <col min="8182" max="8182" width="13.5" style="373" customWidth="1"/>
    <col min="8183" max="8183" width="11" style="373" customWidth="1"/>
    <col min="8184" max="8184" width="8.69166666666667" style="373" customWidth="1"/>
    <col min="8185" max="8185" width="8.19166666666667" style="373" customWidth="1"/>
    <col min="8186" max="8186" width="7.19166666666667" style="373" customWidth="1"/>
    <col min="8187" max="8187" width="10" style="373" customWidth="1"/>
    <col min="8188" max="8188" width="5" style="373" customWidth="1"/>
    <col min="8189" max="8190" width="13.5" style="373" customWidth="1"/>
    <col min="8191" max="8191" width="13.1916666666667" style="373" customWidth="1"/>
    <col min="8192" max="8192" width="11.1916666666667" style="373" customWidth="1"/>
    <col min="8193" max="8193" width="11.6916666666667" style="373" customWidth="1"/>
    <col min="8194" max="8194" width="23.6916666666667" style="373" customWidth="1"/>
    <col min="8195" max="8195" width="10.6916666666667" style="373" customWidth="1"/>
    <col min="8196" max="8198" width="9.19166666666667" style="373" customWidth="1"/>
    <col min="8199" max="8200" width="9" style="373" customWidth="1"/>
    <col min="8201" max="8201" width="20.6916666666667" style="373" customWidth="1"/>
    <col min="8202" max="8202" width="15.1916666666667" style="373" customWidth="1"/>
    <col min="8203" max="8205" width="16.1916666666667" style="373" customWidth="1"/>
    <col min="8206" max="8206" width="20.1916666666667" style="373" customWidth="1"/>
    <col min="8207" max="8207" width="11" style="373" customWidth="1"/>
    <col min="8208" max="8208" width="31.1916666666667" style="373" customWidth="1"/>
    <col min="8209" max="8209" width="17.1916666666667" style="373" customWidth="1"/>
    <col min="8210" max="8436" width="9" style="373" customWidth="1"/>
    <col min="8437" max="8437" width="4.69166666666667" style="373" customWidth="1"/>
    <col min="8438" max="8438" width="13.5" style="373" customWidth="1"/>
    <col min="8439" max="8439" width="11" style="373" customWidth="1"/>
    <col min="8440" max="8440" width="8.69166666666667" style="373" customWidth="1"/>
    <col min="8441" max="8441" width="8.19166666666667" style="373" customWidth="1"/>
    <col min="8442" max="8442" width="7.19166666666667" style="373" customWidth="1"/>
    <col min="8443" max="8443" width="10" style="373" customWidth="1"/>
    <col min="8444" max="8444" width="5" style="373" customWidth="1"/>
    <col min="8445" max="8446" width="13.5" style="373" customWidth="1"/>
    <col min="8447" max="8447" width="13.1916666666667" style="373" customWidth="1"/>
    <col min="8448" max="8448" width="11.1916666666667" style="373" customWidth="1"/>
    <col min="8449" max="8449" width="11.6916666666667" style="373" customWidth="1"/>
    <col min="8450" max="8450" width="23.6916666666667" style="373" customWidth="1"/>
    <col min="8451" max="8451" width="10.6916666666667" style="373" customWidth="1"/>
    <col min="8452" max="8454" width="9.19166666666667" style="373" customWidth="1"/>
    <col min="8455" max="8456" width="9" style="373" customWidth="1"/>
    <col min="8457" max="8457" width="20.6916666666667" style="373" customWidth="1"/>
    <col min="8458" max="8458" width="15.1916666666667" style="373" customWidth="1"/>
    <col min="8459" max="8461" width="16.1916666666667" style="373" customWidth="1"/>
    <col min="8462" max="8462" width="20.1916666666667" style="373" customWidth="1"/>
    <col min="8463" max="8463" width="11" style="373" customWidth="1"/>
    <col min="8464" max="8464" width="31.1916666666667" style="373" customWidth="1"/>
    <col min="8465" max="8465" width="17.1916666666667" style="373" customWidth="1"/>
    <col min="8466" max="8692" width="9" style="373" customWidth="1"/>
    <col min="8693" max="8693" width="4.69166666666667" style="373" customWidth="1"/>
    <col min="8694" max="8694" width="13.5" style="373" customWidth="1"/>
    <col min="8695" max="8695" width="11" style="373" customWidth="1"/>
    <col min="8696" max="8696" width="8.69166666666667" style="373" customWidth="1"/>
    <col min="8697" max="8697" width="8.19166666666667" style="373" customWidth="1"/>
    <col min="8698" max="8698" width="7.19166666666667" style="373" customWidth="1"/>
    <col min="8699" max="8699" width="10" style="373" customWidth="1"/>
    <col min="8700" max="8700" width="5" style="373" customWidth="1"/>
    <col min="8701" max="8702" width="13.5" style="373" customWidth="1"/>
    <col min="8703" max="8703" width="13.1916666666667" style="373" customWidth="1"/>
    <col min="8704" max="8704" width="11.1916666666667" style="373" customWidth="1"/>
    <col min="8705" max="8705" width="11.6916666666667" style="373" customWidth="1"/>
    <col min="8706" max="8706" width="23.6916666666667" style="373" customWidth="1"/>
    <col min="8707" max="8707" width="10.6916666666667" style="373" customWidth="1"/>
    <col min="8708" max="8710" width="9.19166666666667" style="373" customWidth="1"/>
    <col min="8711" max="8712" width="9" style="373" customWidth="1"/>
    <col min="8713" max="8713" width="20.6916666666667" style="373" customWidth="1"/>
    <col min="8714" max="8714" width="15.1916666666667" style="373" customWidth="1"/>
    <col min="8715" max="8717" width="16.1916666666667" style="373" customWidth="1"/>
    <col min="8718" max="8718" width="20.1916666666667" style="373" customWidth="1"/>
    <col min="8719" max="8719" width="11" style="373" customWidth="1"/>
    <col min="8720" max="8720" width="31.1916666666667" style="373" customWidth="1"/>
    <col min="8721" max="8721" width="17.1916666666667" style="373" customWidth="1"/>
    <col min="8722" max="8948" width="9" style="373" customWidth="1"/>
    <col min="8949" max="8949" width="4.69166666666667" style="373" customWidth="1"/>
    <col min="8950" max="8950" width="13.5" style="373" customWidth="1"/>
    <col min="8951" max="8951" width="11" style="373" customWidth="1"/>
    <col min="8952" max="8952" width="8.69166666666667" style="373" customWidth="1"/>
    <col min="8953" max="8953" width="8.19166666666667" style="373" customWidth="1"/>
    <col min="8954" max="8954" width="7.19166666666667" style="373" customWidth="1"/>
    <col min="8955" max="8955" width="10" style="373" customWidth="1"/>
    <col min="8956" max="8956" width="5" style="373" customWidth="1"/>
    <col min="8957" max="8958" width="13.5" style="373" customWidth="1"/>
    <col min="8959" max="8959" width="13.1916666666667" style="373" customWidth="1"/>
    <col min="8960" max="8960" width="11.1916666666667" style="373" customWidth="1"/>
    <col min="8961" max="8961" width="11.6916666666667" style="373" customWidth="1"/>
    <col min="8962" max="8962" width="23.6916666666667" style="373" customWidth="1"/>
    <col min="8963" max="8963" width="10.6916666666667" style="373" customWidth="1"/>
    <col min="8964" max="8966" width="9.19166666666667" style="373" customWidth="1"/>
    <col min="8967" max="8968" width="9" style="373" customWidth="1"/>
    <col min="8969" max="8969" width="20.6916666666667" style="373" customWidth="1"/>
    <col min="8970" max="8970" width="15.1916666666667" style="373" customWidth="1"/>
    <col min="8971" max="8973" width="16.1916666666667" style="373" customWidth="1"/>
    <col min="8974" max="8974" width="20.1916666666667" style="373" customWidth="1"/>
    <col min="8975" max="8975" width="11" style="373" customWidth="1"/>
    <col min="8976" max="8976" width="31.1916666666667" style="373" customWidth="1"/>
    <col min="8977" max="8977" width="17.1916666666667" style="373" customWidth="1"/>
    <col min="8978" max="9204" width="9" style="373" customWidth="1"/>
    <col min="9205" max="9205" width="4.69166666666667" style="373" customWidth="1"/>
    <col min="9206" max="9206" width="13.5" style="373" customWidth="1"/>
    <col min="9207" max="9207" width="11" style="373" customWidth="1"/>
    <col min="9208" max="9208" width="8.69166666666667" style="373" customWidth="1"/>
    <col min="9209" max="9209" width="8.19166666666667" style="373" customWidth="1"/>
    <col min="9210" max="9210" width="7.19166666666667" style="373" customWidth="1"/>
    <col min="9211" max="9211" width="10" style="373" customWidth="1"/>
    <col min="9212" max="9212" width="5" style="373" customWidth="1"/>
    <col min="9213" max="9214" width="13.5" style="373" customWidth="1"/>
    <col min="9215" max="9215" width="13.1916666666667" style="373" customWidth="1"/>
    <col min="9216" max="9216" width="11.1916666666667" style="373" customWidth="1"/>
    <col min="9217" max="9217" width="11.6916666666667" style="373" customWidth="1"/>
    <col min="9218" max="9218" width="23.6916666666667" style="373" customWidth="1"/>
    <col min="9219" max="9219" width="10.6916666666667" style="373" customWidth="1"/>
    <col min="9220" max="9222" width="9.19166666666667" style="373" customWidth="1"/>
    <col min="9223" max="9224" width="9" style="373" customWidth="1"/>
    <col min="9225" max="9225" width="20.6916666666667" style="373" customWidth="1"/>
    <col min="9226" max="9226" width="15.1916666666667" style="373" customWidth="1"/>
    <col min="9227" max="9229" width="16.1916666666667" style="373" customWidth="1"/>
    <col min="9230" max="9230" width="20.1916666666667" style="373" customWidth="1"/>
    <col min="9231" max="9231" width="11" style="373" customWidth="1"/>
    <col min="9232" max="9232" width="31.1916666666667" style="373" customWidth="1"/>
    <col min="9233" max="9233" width="17.1916666666667" style="373" customWidth="1"/>
    <col min="9234" max="9460" width="9" style="373" customWidth="1"/>
    <col min="9461" max="9461" width="4.69166666666667" style="373" customWidth="1"/>
    <col min="9462" max="9462" width="13.5" style="373" customWidth="1"/>
    <col min="9463" max="9463" width="11" style="373" customWidth="1"/>
    <col min="9464" max="9464" width="8.69166666666667" style="373" customWidth="1"/>
    <col min="9465" max="9465" width="8.19166666666667" style="373" customWidth="1"/>
    <col min="9466" max="9466" width="7.19166666666667" style="373" customWidth="1"/>
    <col min="9467" max="9467" width="10" style="373" customWidth="1"/>
    <col min="9468" max="9468" width="5" style="373" customWidth="1"/>
    <col min="9469" max="9470" width="13.5" style="373" customWidth="1"/>
    <col min="9471" max="9471" width="13.1916666666667" style="373" customWidth="1"/>
    <col min="9472" max="9472" width="11.1916666666667" style="373" customWidth="1"/>
    <col min="9473" max="9473" width="11.6916666666667" style="373" customWidth="1"/>
    <col min="9474" max="9474" width="23.6916666666667" style="373" customWidth="1"/>
    <col min="9475" max="9475" width="10.6916666666667" style="373" customWidth="1"/>
    <col min="9476" max="9478" width="9.19166666666667" style="373" customWidth="1"/>
    <col min="9479" max="9480" width="9" style="373" customWidth="1"/>
    <col min="9481" max="9481" width="20.6916666666667" style="373" customWidth="1"/>
    <col min="9482" max="9482" width="15.1916666666667" style="373" customWidth="1"/>
    <col min="9483" max="9485" width="16.1916666666667" style="373" customWidth="1"/>
    <col min="9486" max="9486" width="20.1916666666667" style="373" customWidth="1"/>
    <col min="9487" max="9487" width="11" style="373" customWidth="1"/>
    <col min="9488" max="9488" width="31.1916666666667" style="373" customWidth="1"/>
    <col min="9489" max="9489" width="17.1916666666667" style="373" customWidth="1"/>
    <col min="9490" max="9716" width="9" style="373" customWidth="1"/>
    <col min="9717" max="9717" width="4.69166666666667" style="373" customWidth="1"/>
    <col min="9718" max="9718" width="13.5" style="373" customWidth="1"/>
    <col min="9719" max="9719" width="11" style="373" customWidth="1"/>
    <col min="9720" max="9720" width="8.69166666666667" style="373" customWidth="1"/>
    <col min="9721" max="9721" width="8.19166666666667" style="373" customWidth="1"/>
    <col min="9722" max="9722" width="7.19166666666667" style="373" customWidth="1"/>
    <col min="9723" max="9723" width="10" style="373" customWidth="1"/>
    <col min="9724" max="9724" width="5" style="373" customWidth="1"/>
    <col min="9725" max="9726" width="13.5" style="373" customWidth="1"/>
    <col min="9727" max="9727" width="13.1916666666667" style="373" customWidth="1"/>
    <col min="9728" max="9728" width="11.1916666666667" style="373" customWidth="1"/>
    <col min="9729" max="9729" width="11.6916666666667" style="373" customWidth="1"/>
    <col min="9730" max="9730" width="23.6916666666667" style="373" customWidth="1"/>
    <col min="9731" max="9731" width="10.6916666666667" style="373" customWidth="1"/>
    <col min="9732" max="9734" width="9.19166666666667" style="373" customWidth="1"/>
    <col min="9735" max="9736" width="9" style="373" customWidth="1"/>
    <col min="9737" max="9737" width="20.6916666666667" style="373" customWidth="1"/>
    <col min="9738" max="9738" width="15.1916666666667" style="373" customWidth="1"/>
    <col min="9739" max="9741" width="16.1916666666667" style="373" customWidth="1"/>
    <col min="9742" max="9742" width="20.1916666666667" style="373" customWidth="1"/>
    <col min="9743" max="9743" width="11" style="373" customWidth="1"/>
    <col min="9744" max="9744" width="31.1916666666667" style="373" customWidth="1"/>
    <col min="9745" max="9745" width="17.1916666666667" style="373" customWidth="1"/>
    <col min="9746" max="9972" width="9" style="373" customWidth="1"/>
    <col min="9973" max="9973" width="4.69166666666667" style="373" customWidth="1"/>
    <col min="9974" max="9974" width="13.5" style="373" customWidth="1"/>
    <col min="9975" max="9975" width="11" style="373" customWidth="1"/>
    <col min="9976" max="9976" width="8.69166666666667" style="373" customWidth="1"/>
    <col min="9977" max="9977" width="8.19166666666667" style="373" customWidth="1"/>
    <col min="9978" max="9978" width="7.19166666666667" style="373" customWidth="1"/>
    <col min="9979" max="9979" width="10" style="373" customWidth="1"/>
    <col min="9980" max="9980" width="5" style="373" customWidth="1"/>
    <col min="9981" max="9982" width="13.5" style="373" customWidth="1"/>
    <col min="9983" max="9983" width="13.1916666666667" style="373" customWidth="1"/>
    <col min="9984" max="9984" width="11.1916666666667" style="373" customWidth="1"/>
    <col min="9985" max="9985" width="11.6916666666667" style="373" customWidth="1"/>
    <col min="9986" max="9986" width="23.6916666666667" style="373" customWidth="1"/>
    <col min="9987" max="9987" width="10.6916666666667" style="373" customWidth="1"/>
    <col min="9988" max="9990" width="9.19166666666667" style="373" customWidth="1"/>
    <col min="9991" max="9992" width="9" style="373" customWidth="1"/>
    <col min="9993" max="9993" width="20.6916666666667" style="373" customWidth="1"/>
    <col min="9994" max="9994" width="15.1916666666667" style="373" customWidth="1"/>
    <col min="9995" max="9997" width="16.1916666666667" style="373" customWidth="1"/>
    <col min="9998" max="9998" width="20.1916666666667" style="373" customWidth="1"/>
    <col min="9999" max="9999" width="11" style="373" customWidth="1"/>
    <col min="10000" max="10000" width="31.1916666666667" style="373" customWidth="1"/>
    <col min="10001" max="10001" width="17.1916666666667" style="373" customWidth="1"/>
    <col min="10002" max="10228" width="9" style="373" customWidth="1"/>
    <col min="10229" max="10229" width="4.69166666666667" style="373" customWidth="1"/>
    <col min="10230" max="10230" width="13.5" style="373" customWidth="1"/>
    <col min="10231" max="10231" width="11" style="373" customWidth="1"/>
    <col min="10232" max="10232" width="8.69166666666667" style="373" customWidth="1"/>
    <col min="10233" max="10233" width="8.19166666666667" style="373" customWidth="1"/>
    <col min="10234" max="10234" width="7.19166666666667" style="373" customWidth="1"/>
    <col min="10235" max="10235" width="10" style="373" customWidth="1"/>
    <col min="10236" max="10236" width="5" style="373" customWidth="1"/>
    <col min="10237" max="10238" width="13.5" style="373" customWidth="1"/>
    <col min="10239" max="10239" width="13.1916666666667" style="373" customWidth="1"/>
    <col min="10240" max="10240" width="11.1916666666667" style="373" customWidth="1"/>
    <col min="10241" max="10241" width="11.6916666666667" style="373" customWidth="1"/>
    <col min="10242" max="10242" width="23.6916666666667" style="373" customWidth="1"/>
    <col min="10243" max="10243" width="10.6916666666667" style="373" customWidth="1"/>
    <col min="10244" max="10246" width="9.19166666666667" style="373" customWidth="1"/>
    <col min="10247" max="10248" width="9" style="373" customWidth="1"/>
    <col min="10249" max="10249" width="20.6916666666667" style="373" customWidth="1"/>
    <col min="10250" max="10250" width="15.1916666666667" style="373" customWidth="1"/>
    <col min="10251" max="10253" width="16.1916666666667" style="373" customWidth="1"/>
    <col min="10254" max="10254" width="20.1916666666667" style="373" customWidth="1"/>
    <col min="10255" max="10255" width="11" style="373" customWidth="1"/>
    <col min="10256" max="10256" width="31.1916666666667" style="373" customWidth="1"/>
    <col min="10257" max="10257" width="17.1916666666667" style="373" customWidth="1"/>
    <col min="10258" max="10484" width="9" style="373" customWidth="1"/>
    <col min="10485" max="10485" width="4.69166666666667" style="373" customWidth="1"/>
    <col min="10486" max="10486" width="13.5" style="373" customWidth="1"/>
    <col min="10487" max="10487" width="11" style="373" customWidth="1"/>
    <col min="10488" max="10488" width="8.69166666666667" style="373" customWidth="1"/>
    <col min="10489" max="10489" width="8.19166666666667" style="373" customWidth="1"/>
    <col min="10490" max="10490" width="7.19166666666667" style="373" customWidth="1"/>
    <col min="10491" max="10491" width="10" style="373" customWidth="1"/>
    <col min="10492" max="10492" width="5" style="373" customWidth="1"/>
    <col min="10493" max="10494" width="13.5" style="373" customWidth="1"/>
    <col min="10495" max="10495" width="13.1916666666667" style="373" customWidth="1"/>
    <col min="10496" max="10496" width="11.1916666666667" style="373" customWidth="1"/>
    <col min="10497" max="10497" width="11.6916666666667" style="373" customWidth="1"/>
    <col min="10498" max="10498" width="23.6916666666667" style="373" customWidth="1"/>
    <col min="10499" max="10499" width="10.6916666666667" style="373" customWidth="1"/>
    <col min="10500" max="10502" width="9.19166666666667" style="373" customWidth="1"/>
    <col min="10503" max="10504" width="9" style="373" customWidth="1"/>
    <col min="10505" max="10505" width="20.6916666666667" style="373" customWidth="1"/>
    <col min="10506" max="10506" width="15.1916666666667" style="373" customWidth="1"/>
    <col min="10507" max="10509" width="16.1916666666667" style="373" customWidth="1"/>
    <col min="10510" max="10510" width="20.1916666666667" style="373" customWidth="1"/>
    <col min="10511" max="10511" width="11" style="373" customWidth="1"/>
    <col min="10512" max="10512" width="31.1916666666667" style="373" customWidth="1"/>
    <col min="10513" max="10513" width="17.1916666666667" style="373" customWidth="1"/>
    <col min="10514" max="10740" width="9" style="373" customWidth="1"/>
    <col min="10741" max="10741" width="4.69166666666667" style="373" customWidth="1"/>
    <col min="10742" max="10742" width="13.5" style="373" customWidth="1"/>
    <col min="10743" max="10743" width="11" style="373" customWidth="1"/>
    <col min="10744" max="10744" width="8.69166666666667" style="373" customWidth="1"/>
    <col min="10745" max="10745" width="8.19166666666667" style="373" customWidth="1"/>
    <col min="10746" max="10746" width="7.19166666666667" style="373" customWidth="1"/>
    <col min="10747" max="10747" width="10" style="373" customWidth="1"/>
    <col min="10748" max="10748" width="5" style="373" customWidth="1"/>
    <col min="10749" max="10750" width="13.5" style="373" customWidth="1"/>
    <col min="10751" max="10751" width="13.1916666666667" style="373" customWidth="1"/>
    <col min="10752" max="10752" width="11.1916666666667" style="373" customWidth="1"/>
    <col min="10753" max="10753" width="11.6916666666667" style="373" customWidth="1"/>
    <col min="10754" max="10754" width="23.6916666666667" style="373" customWidth="1"/>
    <col min="10755" max="10755" width="10.6916666666667" style="373" customWidth="1"/>
    <col min="10756" max="10758" width="9.19166666666667" style="373" customWidth="1"/>
    <col min="10759" max="10760" width="9" style="373" customWidth="1"/>
    <col min="10761" max="10761" width="20.6916666666667" style="373" customWidth="1"/>
    <col min="10762" max="10762" width="15.1916666666667" style="373" customWidth="1"/>
    <col min="10763" max="10765" width="16.1916666666667" style="373" customWidth="1"/>
    <col min="10766" max="10766" width="20.1916666666667" style="373" customWidth="1"/>
    <col min="10767" max="10767" width="11" style="373" customWidth="1"/>
    <col min="10768" max="10768" width="31.1916666666667" style="373" customWidth="1"/>
    <col min="10769" max="10769" width="17.1916666666667" style="373" customWidth="1"/>
    <col min="10770" max="10996" width="9" style="373" customWidth="1"/>
    <col min="10997" max="10997" width="4.69166666666667" style="373" customWidth="1"/>
    <col min="10998" max="10998" width="13.5" style="373" customWidth="1"/>
    <col min="10999" max="10999" width="11" style="373" customWidth="1"/>
    <col min="11000" max="11000" width="8.69166666666667" style="373" customWidth="1"/>
    <col min="11001" max="11001" width="8.19166666666667" style="373" customWidth="1"/>
    <col min="11002" max="11002" width="7.19166666666667" style="373" customWidth="1"/>
    <col min="11003" max="11003" width="10" style="373" customWidth="1"/>
    <col min="11004" max="11004" width="5" style="373" customWidth="1"/>
    <col min="11005" max="11006" width="13.5" style="373" customWidth="1"/>
    <col min="11007" max="11007" width="13.1916666666667" style="373" customWidth="1"/>
    <col min="11008" max="11008" width="11.1916666666667" style="373" customWidth="1"/>
    <col min="11009" max="11009" width="11.6916666666667" style="373" customWidth="1"/>
    <col min="11010" max="11010" width="23.6916666666667" style="373" customWidth="1"/>
    <col min="11011" max="11011" width="10.6916666666667" style="373" customWidth="1"/>
    <col min="11012" max="11014" width="9.19166666666667" style="373" customWidth="1"/>
    <col min="11015" max="11016" width="9" style="373" customWidth="1"/>
    <col min="11017" max="11017" width="20.6916666666667" style="373" customWidth="1"/>
    <col min="11018" max="11018" width="15.1916666666667" style="373" customWidth="1"/>
    <col min="11019" max="11021" width="16.1916666666667" style="373" customWidth="1"/>
    <col min="11022" max="11022" width="20.1916666666667" style="373" customWidth="1"/>
    <col min="11023" max="11023" width="11" style="373" customWidth="1"/>
    <col min="11024" max="11024" width="31.1916666666667" style="373" customWidth="1"/>
    <col min="11025" max="11025" width="17.1916666666667" style="373" customWidth="1"/>
    <col min="11026" max="11252" width="9" style="373" customWidth="1"/>
    <col min="11253" max="11253" width="4.69166666666667" style="373" customWidth="1"/>
    <col min="11254" max="11254" width="13.5" style="373" customWidth="1"/>
    <col min="11255" max="11255" width="11" style="373" customWidth="1"/>
    <col min="11256" max="11256" width="8.69166666666667" style="373" customWidth="1"/>
    <col min="11257" max="11257" width="8.19166666666667" style="373" customWidth="1"/>
    <col min="11258" max="11258" width="7.19166666666667" style="373" customWidth="1"/>
    <col min="11259" max="11259" width="10" style="373" customWidth="1"/>
    <col min="11260" max="11260" width="5" style="373" customWidth="1"/>
    <col min="11261" max="11262" width="13.5" style="373" customWidth="1"/>
    <col min="11263" max="11263" width="13.1916666666667" style="373" customWidth="1"/>
    <col min="11264" max="11264" width="11.1916666666667" style="373" customWidth="1"/>
    <col min="11265" max="11265" width="11.6916666666667" style="373" customWidth="1"/>
    <col min="11266" max="11266" width="23.6916666666667" style="373" customWidth="1"/>
    <col min="11267" max="11267" width="10.6916666666667" style="373" customWidth="1"/>
    <col min="11268" max="11270" width="9.19166666666667" style="373" customWidth="1"/>
    <col min="11271" max="11272" width="9" style="373" customWidth="1"/>
    <col min="11273" max="11273" width="20.6916666666667" style="373" customWidth="1"/>
    <col min="11274" max="11274" width="15.1916666666667" style="373" customWidth="1"/>
    <col min="11275" max="11277" width="16.1916666666667" style="373" customWidth="1"/>
    <col min="11278" max="11278" width="20.1916666666667" style="373" customWidth="1"/>
    <col min="11279" max="11279" width="11" style="373" customWidth="1"/>
    <col min="11280" max="11280" width="31.1916666666667" style="373" customWidth="1"/>
    <col min="11281" max="11281" width="17.1916666666667" style="373" customWidth="1"/>
    <col min="11282" max="11508" width="9" style="373" customWidth="1"/>
    <col min="11509" max="11509" width="4.69166666666667" style="373" customWidth="1"/>
    <col min="11510" max="11510" width="13.5" style="373" customWidth="1"/>
    <col min="11511" max="11511" width="11" style="373" customWidth="1"/>
    <col min="11512" max="11512" width="8.69166666666667" style="373" customWidth="1"/>
    <col min="11513" max="11513" width="8.19166666666667" style="373" customWidth="1"/>
    <col min="11514" max="11514" width="7.19166666666667" style="373" customWidth="1"/>
    <col min="11515" max="11515" width="10" style="373" customWidth="1"/>
    <col min="11516" max="11516" width="5" style="373" customWidth="1"/>
    <col min="11517" max="11518" width="13.5" style="373" customWidth="1"/>
    <col min="11519" max="11519" width="13.1916666666667" style="373" customWidth="1"/>
    <col min="11520" max="11520" width="11.1916666666667" style="373" customWidth="1"/>
    <col min="11521" max="11521" width="11.6916666666667" style="373" customWidth="1"/>
    <col min="11522" max="11522" width="23.6916666666667" style="373" customWidth="1"/>
    <col min="11523" max="11523" width="10.6916666666667" style="373" customWidth="1"/>
    <col min="11524" max="11526" width="9.19166666666667" style="373" customWidth="1"/>
    <col min="11527" max="11528" width="9" style="373" customWidth="1"/>
    <col min="11529" max="11529" width="20.6916666666667" style="373" customWidth="1"/>
    <col min="11530" max="11530" width="15.1916666666667" style="373" customWidth="1"/>
    <col min="11531" max="11533" width="16.1916666666667" style="373" customWidth="1"/>
    <col min="11534" max="11534" width="20.1916666666667" style="373" customWidth="1"/>
    <col min="11535" max="11535" width="11" style="373" customWidth="1"/>
    <col min="11536" max="11536" width="31.1916666666667" style="373" customWidth="1"/>
    <col min="11537" max="11537" width="17.1916666666667" style="373" customWidth="1"/>
    <col min="11538" max="11764" width="9" style="373" customWidth="1"/>
    <col min="11765" max="11765" width="4.69166666666667" style="373" customWidth="1"/>
    <col min="11766" max="11766" width="13.5" style="373" customWidth="1"/>
    <col min="11767" max="11767" width="11" style="373" customWidth="1"/>
    <col min="11768" max="11768" width="8.69166666666667" style="373" customWidth="1"/>
    <col min="11769" max="11769" width="8.19166666666667" style="373" customWidth="1"/>
    <col min="11770" max="11770" width="7.19166666666667" style="373" customWidth="1"/>
    <col min="11771" max="11771" width="10" style="373" customWidth="1"/>
    <col min="11772" max="11772" width="5" style="373" customWidth="1"/>
    <col min="11773" max="11774" width="13.5" style="373" customWidth="1"/>
    <col min="11775" max="11775" width="13.1916666666667" style="373" customWidth="1"/>
    <col min="11776" max="11776" width="11.1916666666667" style="373" customWidth="1"/>
    <col min="11777" max="11777" width="11.6916666666667" style="373" customWidth="1"/>
    <col min="11778" max="11778" width="23.6916666666667" style="373" customWidth="1"/>
    <col min="11779" max="11779" width="10.6916666666667" style="373" customWidth="1"/>
    <col min="11780" max="11782" width="9.19166666666667" style="373" customWidth="1"/>
    <col min="11783" max="11784" width="9" style="373" customWidth="1"/>
    <col min="11785" max="11785" width="20.6916666666667" style="373" customWidth="1"/>
    <col min="11786" max="11786" width="15.1916666666667" style="373" customWidth="1"/>
    <col min="11787" max="11789" width="16.1916666666667" style="373" customWidth="1"/>
    <col min="11790" max="11790" width="20.1916666666667" style="373" customWidth="1"/>
    <col min="11791" max="11791" width="11" style="373" customWidth="1"/>
    <col min="11792" max="11792" width="31.1916666666667" style="373" customWidth="1"/>
    <col min="11793" max="11793" width="17.1916666666667" style="373" customWidth="1"/>
    <col min="11794" max="12020" width="9" style="373" customWidth="1"/>
    <col min="12021" max="12021" width="4.69166666666667" style="373" customWidth="1"/>
    <col min="12022" max="12022" width="13.5" style="373" customWidth="1"/>
    <col min="12023" max="12023" width="11" style="373" customWidth="1"/>
    <col min="12024" max="12024" width="8.69166666666667" style="373" customWidth="1"/>
    <col min="12025" max="12025" width="8.19166666666667" style="373" customWidth="1"/>
    <col min="12026" max="12026" width="7.19166666666667" style="373" customWidth="1"/>
    <col min="12027" max="12027" width="10" style="373" customWidth="1"/>
    <col min="12028" max="12028" width="5" style="373" customWidth="1"/>
    <col min="12029" max="12030" width="13.5" style="373" customWidth="1"/>
    <col min="12031" max="12031" width="13.1916666666667" style="373" customWidth="1"/>
    <col min="12032" max="12032" width="11.1916666666667" style="373" customWidth="1"/>
    <col min="12033" max="12033" width="11.6916666666667" style="373" customWidth="1"/>
    <col min="12034" max="12034" width="23.6916666666667" style="373" customWidth="1"/>
    <col min="12035" max="12035" width="10.6916666666667" style="373" customWidth="1"/>
    <col min="12036" max="12038" width="9.19166666666667" style="373" customWidth="1"/>
    <col min="12039" max="12040" width="9" style="373" customWidth="1"/>
    <col min="12041" max="12041" width="20.6916666666667" style="373" customWidth="1"/>
    <col min="12042" max="12042" width="15.1916666666667" style="373" customWidth="1"/>
    <col min="12043" max="12045" width="16.1916666666667" style="373" customWidth="1"/>
    <col min="12046" max="12046" width="20.1916666666667" style="373" customWidth="1"/>
    <col min="12047" max="12047" width="11" style="373" customWidth="1"/>
    <col min="12048" max="12048" width="31.1916666666667" style="373" customWidth="1"/>
    <col min="12049" max="12049" width="17.1916666666667" style="373" customWidth="1"/>
    <col min="12050" max="12276" width="9" style="373" customWidth="1"/>
    <col min="12277" max="12277" width="4.69166666666667" style="373" customWidth="1"/>
    <col min="12278" max="12278" width="13.5" style="373" customWidth="1"/>
    <col min="12279" max="12279" width="11" style="373" customWidth="1"/>
    <col min="12280" max="12280" width="8.69166666666667" style="373" customWidth="1"/>
    <col min="12281" max="12281" width="8.19166666666667" style="373" customWidth="1"/>
    <col min="12282" max="12282" width="7.19166666666667" style="373" customWidth="1"/>
    <col min="12283" max="12283" width="10" style="373" customWidth="1"/>
    <col min="12284" max="12284" width="5" style="373" customWidth="1"/>
    <col min="12285" max="12286" width="13.5" style="373" customWidth="1"/>
    <col min="12287" max="12287" width="13.1916666666667" style="373" customWidth="1"/>
    <col min="12288" max="12288" width="11.1916666666667" style="373" customWidth="1"/>
    <col min="12289" max="12289" width="11.6916666666667" style="373" customWidth="1"/>
    <col min="12290" max="12290" width="23.6916666666667" style="373" customWidth="1"/>
    <col min="12291" max="12291" width="10.6916666666667" style="373" customWidth="1"/>
    <col min="12292" max="12294" width="9.19166666666667" style="373" customWidth="1"/>
    <col min="12295" max="12296" width="9" style="373" customWidth="1"/>
    <col min="12297" max="12297" width="20.6916666666667" style="373" customWidth="1"/>
    <col min="12298" max="12298" width="15.1916666666667" style="373" customWidth="1"/>
    <col min="12299" max="12301" width="16.1916666666667" style="373" customWidth="1"/>
    <col min="12302" max="12302" width="20.1916666666667" style="373" customWidth="1"/>
    <col min="12303" max="12303" width="11" style="373" customWidth="1"/>
    <col min="12304" max="12304" width="31.1916666666667" style="373" customWidth="1"/>
    <col min="12305" max="12305" width="17.1916666666667" style="373" customWidth="1"/>
    <col min="12306" max="12532" width="9" style="373" customWidth="1"/>
    <col min="12533" max="12533" width="4.69166666666667" style="373" customWidth="1"/>
    <col min="12534" max="12534" width="13.5" style="373" customWidth="1"/>
    <col min="12535" max="12535" width="11" style="373" customWidth="1"/>
    <col min="12536" max="12536" width="8.69166666666667" style="373" customWidth="1"/>
    <col min="12537" max="12537" width="8.19166666666667" style="373" customWidth="1"/>
    <col min="12538" max="12538" width="7.19166666666667" style="373" customWidth="1"/>
    <col min="12539" max="12539" width="10" style="373" customWidth="1"/>
    <col min="12540" max="12540" width="5" style="373" customWidth="1"/>
    <col min="12541" max="12542" width="13.5" style="373" customWidth="1"/>
    <col min="12543" max="12543" width="13.1916666666667" style="373" customWidth="1"/>
    <col min="12544" max="12544" width="11.1916666666667" style="373" customWidth="1"/>
    <col min="12545" max="12545" width="11.6916666666667" style="373" customWidth="1"/>
    <col min="12546" max="12546" width="23.6916666666667" style="373" customWidth="1"/>
    <col min="12547" max="12547" width="10.6916666666667" style="373" customWidth="1"/>
    <col min="12548" max="12550" width="9.19166666666667" style="373" customWidth="1"/>
    <col min="12551" max="12552" width="9" style="373" customWidth="1"/>
    <col min="12553" max="12553" width="20.6916666666667" style="373" customWidth="1"/>
    <col min="12554" max="12554" width="15.1916666666667" style="373" customWidth="1"/>
    <col min="12555" max="12557" width="16.1916666666667" style="373" customWidth="1"/>
    <col min="12558" max="12558" width="20.1916666666667" style="373" customWidth="1"/>
    <col min="12559" max="12559" width="11" style="373" customWidth="1"/>
    <col min="12560" max="12560" width="31.1916666666667" style="373" customWidth="1"/>
    <col min="12561" max="12561" width="17.1916666666667" style="373" customWidth="1"/>
    <col min="12562" max="12788" width="9" style="373" customWidth="1"/>
    <col min="12789" max="12789" width="4.69166666666667" style="373" customWidth="1"/>
    <col min="12790" max="12790" width="13.5" style="373" customWidth="1"/>
    <col min="12791" max="12791" width="11" style="373" customWidth="1"/>
    <col min="12792" max="12792" width="8.69166666666667" style="373" customWidth="1"/>
    <col min="12793" max="12793" width="8.19166666666667" style="373" customWidth="1"/>
    <col min="12794" max="12794" width="7.19166666666667" style="373" customWidth="1"/>
    <col min="12795" max="12795" width="10" style="373" customWidth="1"/>
    <col min="12796" max="12796" width="5" style="373" customWidth="1"/>
    <col min="12797" max="12798" width="13.5" style="373" customWidth="1"/>
    <col min="12799" max="12799" width="13.1916666666667" style="373" customWidth="1"/>
    <col min="12800" max="12800" width="11.1916666666667" style="373" customWidth="1"/>
    <col min="12801" max="12801" width="11.6916666666667" style="373" customWidth="1"/>
    <col min="12802" max="12802" width="23.6916666666667" style="373" customWidth="1"/>
    <col min="12803" max="12803" width="10.6916666666667" style="373" customWidth="1"/>
    <col min="12804" max="12806" width="9.19166666666667" style="373" customWidth="1"/>
    <col min="12807" max="12808" width="9" style="373" customWidth="1"/>
    <col min="12809" max="12809" width="20.6916666666667" style="373" customWidth="1"/>
    <col min="12810" max="12810" width="15.1916666666667" style="373" customWidth="1"/>
    <col min="12811" max="12813" width="16.1916666666667" style="373" customWidth="1"/>
    <col min="12814" max="12814" width="20.1916666666667" style="373" customWidth="1"/>
    <col min="12815" max="12815" width="11" style="373" customWidth="1"/>
    <col min="12816" max="12816" width="31.1916666666667" style="373" customWidth="1"/>
    <col min="12817" max="12817" width="17.1916666666667" style="373" customWidth="1"/>
    <col min="12818" max="13044" width="9" style="373" customWidth="1"/>
    <col min="13045" max="13045" width="4.69166666666667" style="373" customWidth="1"/>
    <col min="13046" max="13046" width="13.5" style="373" customWidth="1"/>
    <col min="13047" max="13047" width="11" style="373" customWidth="1"/>
    <col min="13048" max="13048" width="8.69166666666667" style="373" customWidth="1"/>
    <col min="13049" max="13049" width="8.19166666666667" style="373" customWidth="1"/>
    <col min="13050" max="13050" width="7.19166666666667" style="373" customWidth="1"/>
    <col min="13051" max="13051" width="10" style="373" customWidth="1"/>
    <col min="13052" max="13052" width="5" style="373" customWidth="1"/>
    <col min="13053" max="13054" width="13.5" style="373" customWidth="1"/>
    <col min="13055" max="13055" width="13.1916666666667" style="373" customWidth="1"/>
    <col min="13056" max="13056" width="11.1916666666667" style="373" customWidth="1"/>
    <col min="13057" max="13057" width="11.6916666666667" style="373" customWidth="1"/>
    <col min="13058" max="13058" width="23.6916666666667" style="373" customWidth="1"/>
    <col min="13059" max="13059" width="10.6916666666667" style="373" customWidth="1"/>
    <col min="13060" max="13062" width="9.19166666666667" style="373" customWidth="1"/>
    <col min="13063" max="13064" width="9" style="373" customWidth="1"/>
    <col min="13065" max="13065" width="20.6916666666667" style="373" customWidth="1"/>
    <col min="13066" max="13066" width="15.1916666666667" style="373" customWidth="1"/>
    <col min="13067" max="13069" width="16.1916666666667" style="373" customWidth="1"/>
    <col min="13070" max="13070" width="20.1916666666667" style="373" customWidth="1"/>
    <col min="13071" max="13071" width="11" style="373" customWidth="1"/>
    <col min="13072" max="13072" width="31.1916666666667" style="373" customWidth="1"/>
    <col min="13073" max="13073" width="17.1916666666667" style="373" customWidth="1"/>
    <col min="13074" max="13300" width="9" style="373" customWidth="1"/>
    <col min="13301" max="13301" width="4.69166666666667" style="373" customWidth="1"/>
    <col min="13302" max="13302" width="13.5" style="373" customWidth="1"/>
    <col min="13303" max="13303" width="11" style="373" customWidth="1"/>
    <col min="13304" max="13304" width="8.69166666666667" style="373" customWidth="1"/>
    <col min="13305" max="13305" width="8.19166666666667" style="373" customWidth="1"/>
    <col min="13306" max="13306" width="7.19166666666667" style="373" customWidth="1"/>
    <col min="13307" max="13307" width="10" style="373" customWidth="1"/>
    <col min="13308" max="13308" width="5" style="373" customWidth="1"/>
    <col min="13309" max="13310" width="13.5" style="373" customWidth="1"/>
    <col min="13311" max="13311" width="13.1916666666667" style="373" customWidth="1"/>
    <col min="13312" max="13312" width="11.1916666666667" style="373" customWidth="1"/>
    <col min="13313" max="13313" width="11.6916666666667" style="373" customWidth="1"/>
    <col min="13314" max="13314" width="23.6916666666667" style="373" customWidth="1"/>
    <col min="13315" max="13315" width="10.6916666666667" style="373" customWidth="1"/>
    <col min="13316" max="13318" width="9.19166666666667" style="373" customWidth="1"/>
    <col min="13319" max="13320" width="9" style="373" customWidth="1"/>
    <col min="13321" max="13321" width="20.6916666666667" style="373" customWidth="1"/>
    <col min="13322" max="13322" width="15.1916666666667" style="373" customWidth="1"/>
    <col min="13323" max="13325" width="16.1916666666667" style="373" customWidth="1"/>
    <col min="13326" max="13326" width="20.1916666666667" style="373" customWidth="1"/>
    <col min="13327" max="13327" width="11" style="373" customWidth="1"/>
    <col min="13328" max="13328" width="31.1916666666667" style="373" customWidth="1"/>
    <col min="13329" max="13329" width="17.1916666666667" style="373" customWidth="1"/>
    <col min="13330" max="13556" width="9" style="373" customWidth="1"/>
    <col min="13557" max="13557" width="4.69166666666667" style="373" customWidth="1"/>
    <col min="13558" max="13558" width="13.5" style="373" customWidth="1"/>
    <col min="13559" max="13559" width="11" style="373" customWidth="1"/>
    <col min="13560" max="13560" width="8.69166666666667" style="373" customWidth="1"/>
    <col min="13561" max="13561" width="8.19166666666667" style="373" customWidth="1"/>
    <col min="13562" max="13562" width="7.19166666666667" style="373" customWidth="1"/>
    <col min="13563" max="13563" width="10" style="373" customWidth="1"/>
    <col min="13564" max="13564" width="5" style="373" customWidth="1"/>
    <col min="13565" max="13566" width="13.5" style="373" customWidth="1"/>
    <col min="13567" max="13567" width="13.1916666666667" style="373" customWidth="1"/>
    <col min="13568" max="13568" width="11.1916666666667" style="373" customWidth="1"/>
    <col min="13569" max="13569" width="11.6916666666667" style="373" customWidth="1"/>
    <col min="13570" max="13570" width="23.6916666666667" style="373" customWidth="1"/>
    <col min="13571" max="13571" width="10.6916666666667" style="373" customWidth="1"/>
    <col min="13572" max="13574" width="9.19166666666667" style="373" customWidth="1"/>
    <col min="13575" max="13576" width="9" style="373" customWidth="1"/>
    <col min="13577" max="13577" width="20.6916666666667" style="373" customWidth="1"/>
    <col min="13578" max="13578" width="15.1916666666667" style="373" customWidth="1"/>
    <col min="13579" max="13581" width="16.1916666666667" style="373" customWidth="1"/>
    <col min="13582" max="13582" width="20.1916666666667" style="373" customWidth="1"/>
    <col min="13583" max="13583" width="11" style="373" customWidth="1"/>
    <col min="13584" max="13584" width="31.1916666666667" style="373" customWidth="1"/>
    <col min="13585" max="13585" width="17.1916666666667" style="373" customWidth="1"/>
    <col min="13586" max="13812" width="9" style="373" customWidth="1"/>
    <col min="13813" max="13813" width="4.69166666666667" style="373" customWidth="1"/>
    <col min="13814" max="13814" width="13.5" style="373" customWidth="1"/>
    <col min="13815" max="13815" width="11" style="373" customWidth="1"/>
    <col min="13816" max="13816" width="8.69166666666667" style="373" customWidth="1"/>
    <col min="13817" max="13817" width="8.19166666666667" style="373" customWidth="1"/>
    <col min="13818" max="13818" width="7.19166666666667" style="373" customWidth="1"/>
    <col min="13819" max="13819" width="10" style="373" customWidth="1"/>
    <col min="13820" max="13820" width="5" style="373" customWidth="1"/>
    <col min="13821" max="13822" width="13.5" style="373" customWidth="1"/>
    <col min="13823" max="13823" width="13.1916666666667" style="373" customWidth="1"/>
    <col min="13824" max="13824" width="11.1916666666667" style="373" customWidth="1"/>
    <col min="13825" max="13825" width="11.6916666666667" style="373" customWidth="1"/>
    <col min="13826" max="13826" width="23.6916666666667" style="373" customWidth="1"/>
    <col min="13827" max="13827" width="10.6916666666667" style="373" customWidth="1"/>
    <col min="13828" max="13830" width="9.19166666666667" style="373" customWidth="1"/>
    <col min="13831" max="13832" width="9" style="373" customWidth="1"/>
    <col min="13833" max="13833" width="20.6916666666667" style="373" customWidth="1"/>
    <col min="13834" max="13834" width="15.1916666666667" style="373" customWidth="1"/>
    <col min="13835" max="13837" width="16.1916666666667" style="373" customWidth="1"/>
    <col min="13838" max="13838" width="20.1916666666667" style="373" customWidth="1"/>
    <col min="13839" max="13839" width="11" style="373" customWidth="1"/>
    <col min="13840" max="13840" width="31.1916666666667" style="373" customWidth="1"/>
    <col min="13841" max="13841" width="17.1916666666667" style="373" customWidth="1"/>
    <col min="13842" max="14068" width="9" style="373" customWidth="1"/>
    <col min="14069" max="14069" width="4.69166666666667" style="373" customWidth="1"/>
    <col min="14070" max="14070" width="13.5" style="373" customWidth="1"/>
    <col min="14071" max="14071" width="11" style="373" customWidth="1"/>
    <col min="14072" max="14072" width="8.69166666666667" style="373" customWidth="1"/>
    <col min="14073" max="14073" width="8.19166666666667" style="373" customWidth="1"/>
    <col min="14074" max="14074" width="7.19166666666667" style="373" customWidth="1"/>
    <col min="14075" max="14075" width="10" style="373" customWidth="1"/>
    <col min="14076" max="14076" width="5" style="373" customWidth="1"/>
    <col min="14077" max="14078" width="13.5" style="373" customWidth="1"/>
    <col min="14079" max="14079" width="13.1916666666667" style="373" customWidth="1"/>
    <col min="14080" max="14080" width="11.1916666666667" style="373" customWidth="1"/>
    <col min="14081" max="14081" width="11.6916666666667" style="373" customWidth="1"/>
    <col min="14082" max="14082" width="23.6916666666667" style="373" customWidth="1"/>
    <col min="14083" max="14083" width="10.6916666666667" style="373" customWidth="1"/>
    <col min="14084" max="14086" width="9.19166666666667" style="373" customWidth="1"/>
    <col min="14087" max="14088" width="9" style="373" customWidth="1"/>
    <col min="14089" max="14089" width="20.6916666666667" style="373" customWidth="1"/>
    <col min="14090" max="14090" width="15.1916666666667" style="373" customWidth="1"/>
    <col min="14091" max="14093" width="16.1916666666667" style="373" customWidth="1"/>
    <col min="14094" max="14094" width="20.1916666666667" style="373" customWidth="1"/>
    <col min="14095" max="14095" width="11" style="373" customWidth="1"/>
    <col min="14096" max="14096" width="31.1916666666667" style="373" customWidth="1"/>
    <col min="14097" max="14097" width="17.1916666666667" style="373" customWidth="1"/>
    <col min="14098" max="14324" width="9" style="373" customWidth="1"/>
    <col min="14325" max="14325" width="4.69166666666667" style="373" customWidth="1"/>
    <col min="14326" max="14326" width="13.5" style="373" customWidth="1"/>
    <col min="14327" max="14327" width="11" style="373" customWidth="1"/>
    <col min="14328" max="14328" width="8.69166666666667" style="373" customWidth="1"/>
    <col min="14329" max="14329" width="8.19166666666667" style="373" customWidth="1"/>
    <col min="14330" max="14330" width="7.19166666666667" style="373" customWidth="1"/>
    <col min="14331" max="14331" width="10" style="373" customWidth="1"/>
    <col min="14332" max="14332" width="5" style="373" customWidth="1"/>
    <col min="14333" max="14334" width="13.5" style="373" customWidth="1"/>
    <col min="14335" max="14335" width="13.1916666666667" style="373" customWidth="1"/>
    <col min="14336" max="14336" width="11.1916666666667" style="373" customWidth="1"/>
    <col min="14337" max="14337" width="11.6916666666667" style="373" customWidth="1"/>
    <col min="14338" max="14338" width="23.6916666666667" style="373" customWidth="1"/>
    <col min="14339" max="14339" width="10.6916666666667" style="373" customWidth="1"/>
    <col min="14340" max="14342" width="9.19166666666667" style="373" customWidth="1"/>
    <col min="14343" max="14344" width="9" style="373" customWidth="1"/>
    <col min="14345" max="14345" width="20.6916666666667" style="373" customWidth="1"/>
    <col min="14346" max="14346" width="15.1916666666667" style="373" customWidth="1"/>
    <col min="14347" max="14349" width="16.1916666666667" style="373" customWidth="1"/>
    <col min="14350" max="14350" width="20.1916666666667" style="373" customWidth="1"/>
    <col min="14351" max="14351" width="11" style="373" customWidth="1"/>
    <col min="14352" max="14352" width="31.1916666666667" style="373" customWidth="1"/>
    <col min="14353" max="14353" width="17.1916666666667" style="373" customWidth="1"/>
    <col min="14354" max="14580" width="9" style="373" customWidth="1"/>
    <col min="14581" max="14581" width="4.69166666666667" style="373" customWidth="1"/>
    <col min="14582" max="14582" width="13.5" style="373" customWidth="1"/>
    <col min="14583" max="14583" width="11" style="373" customWidth="1"/>
    <col min="14584" max="14584" width="8.69166666666667" style="373" customWidth="1"/>
    <col min="14585" max="14585" width="8.19166666666667" style="373" customWidth="1"/>
    <col min="14586" max="14586" width="7.19166666666667" style="373" customWidth="1"/>
    <col min="14587" max="14587" width="10" style="373" customWidth="1"/>
    <col min="14588" max="14588" width="5" style="373" customWidth="1"/>
    <col min="14589" max="14590" width="13.5" style="373" customWidth="1"/>
    <col min="14591" max="14591" width="13.1916666666667" style="373" customWidth="1"/>
    <col min="14592" max="14592" width="11.1916666666667" style="373" customWidth="1"/>
    <col min="14593" max="14593" width="11.6916666666667" style="373" customWidth="1"/>
    <col min="14594" max="14594" width="23.6916666666667" style="373" customWidth="1"/>
    <col min="14595" max="14595" width="10.6916666666667" style="373" customWidth="1"/>
    <col min="14596" max="14598" width="9.19166666666667" style="373" customWidth="1"/>
    <col min="14599" max="14600" width="9" style="373" customWidth="1"/>
    <col min="14601" max="14601" width="20.6916666666667" style="373" customWidth="1"/>
    <col min="14602" max="14602" width="15.1916666666667" style="373" customWidth="1"/>
    <col min="14603" max="14605" width="16.1916666666667" style="373" customWidth="1"/>
    <col min="14606" max="14606" width="20.1916666666667" style="373" customWidth="1"/>
    <col min="14607" max="14607" width="11" style="373" customWidth="1"/>
    <col min="14608" max="14608" width="31.1916666666667" style="373" customWidth="1"/>
    <col min="14609" max="14609" width="17.1916666666667" style="373" customWidth="1"/>
    <col min="14610" max="14836" width="9" style="373" customWidth="1"/>
    <col min="14837" max="14837" width="4.69166666666667" style="373" customWidth="1"/>
    <col min="14838" max="14838" width="13.5" style="373" customWidth="1"/>
    <col min="14839" max="14839" width="11" style="373" customWidth="1"/>
    <col min="14840" max="14840" width="8.69166666666667" style="373" customWidth="1"/>
    <col min="14841" max="14841" width="8.19166666666667" style="373" customWidth="1"/>
    <col min="14842" max="14842" width="7.19166666666667" style="373" customWidth="1"/>
    <col min="14843" max="14843" width="10" style="373" customWidth="1"/>
    <col min="14844" max="14844" width="5" style="373" customWidth="1"/>
    <col min="14845" max="14846" width="13.5" style="373" customWidth="1"/>
    <col min="14847" max="14847" width="13.1916666666667" style="373" customWidth="1"/>
    <col min="14848" max="14848" width="11.1916666666667" style="373" customWidth="1"/>
    <col min="14849" max="14849" width="11.6916666666667" style="373" customWidth="1"/>
    <col min="14850" max="14850" width="23.6916666666667" style="373" customWidth="1"/>
    <col min="14851" max="14851" width="10.6916666666667" style="373" customWidth="1"/>
    <col min="14852" max="14854" width="9.19166666666667" style="373" customWidth="1"/>
    <col min="14855" max="14856" width="9" style="373" customWidth="1"/>
    <col min="14857" max="14857" width="20.6916666666667" style="373" customWidth="1"/>
    <col min="14858" max="14858" width="15.1916666666667" style="373" customWidth="1"/>
    <col min="14859" max="14861" width="16.1916666666667" style="373" customWidth="1"/>
    <col min="14862" max="14862" width="20.1916666666667" style="373" customWidth="1"/>
    <col min="14863" max="14863" width="11" style="373" customWidth="1"/>
    <col min="14864" max="14864" width="31.1916666666667" style="373" customWidth="1"/>
    <col min="14865" max="14865" width="17.1916666666667" style="373" customWidth="1"/>
    <col min="14866" max="15092" width="9" style="373" customWidth="1"/>
    <col min="15093" max="15093" width="4.69166666666667" style="373" customWidth="1"/>
    <col min="15094" max="15094" width="13.5" style="373" customWidth="1"/>
    <col min="15095" max="15095" width="11" style="373" customWidth="1"/>
    <col min="15096" max="15096" width="8.69166666666667" style="373" customWidth="1"/>
    <col min="15097" max="15097" width="8.19166666666667" style="373" customWidth="1"/>
    <col min="15098" max="15098" width="7.19166666666667" style="373" customWidth="1"/>
    <col min="15099" max="15099" width="10" style="373" customWidth="1"/>
    <col min="15100" max="15100" width="5" style="373" customWidth="1"/>
    <col min="15101" max="15102" width="13.5" style="373" customWidth="1"/>
    <col min="15103" max="15103" width="13.1916666666667" style="373" customWidth="1"/>
    <col min="15104" max="15104" width="11.1916666666667" style="373" customWidth="1"/>
    <col min="15105" max="15105" width="11.6916666666667" style="373" customWidth="1"/>
    <col min="15106" max="15106" width="23.6916666666667" style="373" customWidth="1"/>
    <col min="15107" max="15107" width="10.6916666666667" style="373" customWidth="1"/>
    <col min="15108" max="15110" width="9.19166666666667" style="373" customWidth="1"/>
    <col min="15111" max="15112" width="9" style="373" customWidth="1"/>
    <col min="15113" max="15113" width="20.6916666666667" style="373" customWidth="1"/>
    <col min="15114" max="15114" width="15.1916666666667" style="373" customWidth="1"/>
    <col min="15115" max="15117" width="16.1916666666667" style="373" customWidth="1"/>
    <col min="15118" max="15118" width="20.1916666666667" style="373" customWidth="1"/>
    <col min="15119" max="15119" width="11" style="373" customWidth="1"/>
    <col min="15120" max="15120" width="31.1916666666667" style="373" customWidth="1"/>
    <col min="15121" max="15121" width="17.1916666666667" style="373" customWidth="1"/>
    <col min="15122" max="15348" width="9" style="373" customWidth="1"/>
    <col min="15349" max="15349" width="4.69166666666667" style="373" customWidth="1"/>
    <col min="15350" max="15350" width="13.5" style="373" customWidth="1"/>
    <col min="15351" max="15351" width="11" style="373" customWidth="1"/>
    <col min="15352" max="15352" width="8.69166666666667" style="373" customWidth="1"/>
    <col min="15353" max="15353" width="8.19166666666667" style="373" customWidth="1"/>
    <col min="15354" max="15354" width="7.19166666666667" style="373" customWidth="1"/>
    <col min="15355" max="15355" width="10" style="373" customWidth="1"/>
    <col min="15356" max="15356" width="5" style="373" customWidth="1"/>
    <col min="15357" max="15358" width="13.5" style="373" customWidth="1"/>
    <col min="15359" max="15359" width="13.1916666666667" style="373" customWidth="1"/>
    <col min="15360" max="15360" width="11.1916666666667" style="373" customWidth="1"/>
    <col min="15361" max="15361" width="11.6916666666667" style="373" customWidth="1"/>
    <col min="15362" max="15362" width="23.6916666666667" style="373" customWidth="1"/>
    <col min="15363" max="15363" width="10.6916666666667" style="373" customWidth="1"/>
    <col min="15364" max="15366" width="9.19166666666667" style="373" customWidth="1"/>
    <col min="15367" max="15368" width="9" style="373" customWidth="1"/>
    <col min="15369" max="15369" width="20.6916666666667" style="373" customWidth="1"/>
    <col min="15370" max="15370" width="15.1916666666667" style="373" customWidth="1"/>
    <col min="15371" max="15373" width="16.1916666666667" style="373" customWidth="1"/>
    <col min="15374" max="15374" width="20.1916666666667" style="373" customWidth="1"/>
    <col min="15375" max="15375" width="11" style="373" customWidth="1"/>
    <col min="15376" max="15376" width="31.1916666666667" style="373" customWidth="1"/>
    <col min="15377" max="15377" width="17.1916666666667" style="373" customWidth="1"/>
    <col min="15378" max="15604" width="9" style="373" customWidth="1"/>
    <col min="15605" max="15605" width="4.69166666666667" style="373" customWidth="1"/>
    <col min="15606" max="15606" width="13.5" style="373" customWidth="1"/>
    <col min="15607" max="15607" width="11" style="373" customWidth="1"/>
    <col min="15608" max="15608" width="8.69166666666667" style="373" customWidth="1"/>
    <col min="15609" max="15609" width="8.19166666666667" style="373" customWidth="1"/>
    <col min="15610" max="15610" width="7.19166666666667" style="373" customWidth="1"/>
    <col min="15611" max="15611" width="10" style="373" customWidth="1"/>
    <col min="15612" max="15612" width="5" style="373" customWidth="1"/>
    <col min="15613" max="15614" width="13.5" style="373" customWidth="1"/>
    <col min="15615" max="15615" width="13.1916666666667" style="373" customWidth="1"/>
    <col min="15616" max="15616" width="11.1916666666667" style="373" customWidth="1"/>
    <col min="15617" max="15617" width="11.6916666666667" style="373" customWidth="1"/>
    <col min="15618" max="15618" width="23.6916666666667" style="373" customWidth="1"/>
    <col min="15619" max="15619" width="10.6916666666667" style="373" customWidth="1"/>
    <col min="15620" max="15622" width="9.19166666666667" style="373" customWidth="1"/>
    <col min="15623" max="15624" width="9" style="373" customWidth="1"/>
    <col min="15625" max="15625" width="20.6916666666667" style="373" customWidth="1"/>
    <col min="15626" max="15626" width="15.1916666666667" style="373" customWidth="1"/>
    <col min="15627" max="15629" width="16.1916666666667" style="373" customWidth="1"/>
    <col min="15630" max="15630" width="20.1916666666667" style="373" customWidth="1"/>
    <col min="15631" max="15631" width="11" style="373" customWidth="1"/>
    <col min="15632" max="15632" width="31.1916666666667" style="373" customWidth="1"/>
    <col min="15633" max="15633" width="17.1916666666667" style="373" customWidth="1"/>
    <col min="15634" max="15860" width="9" style="373" customWidth="1"/>
    <col min="15861" max="15861" width="4.69166666666667" style="373" customWidth="1"/>
    <col min="15862" max="15862" width="13.5" style="373" customWidth="1"/>
    <col min="15863" max="15863" width="11" style="373" customWidth="1"/>
    <col min="15864" max="15864" width="8.69166666666667" style="373" customWidth="1"/>
    <col min="15865" max="15865" width="8.19166666666667" style="373" customWidth="1"/>
    <col min="15866" max="15866" width="7.19166666666667" style="373" customWidth="1"/>
    <col min="15867" max="15867" width="10" style="373" customWidth="1"/>
    <col min="15868" max="15868" width="5" style="373" customWidth="1"/>
    <col min="15869" max="15870" width="13.5" style="373" customWidth="1"/>
    <col min="15871" max="15871" width="13.1916666666667" style="373" customWidth="1"/>
    <col min="15872" max="15872" width="11.1916666666667" style="373" customWidth="1"/>
    <col min="15873" max="15873" width="11.6916666666667" style="373" customWidth="1"/>
    <col min="15874" max="15874" width="23.6916666666667" style="373" customWidth="1"/>
    <col min="15875" max="15875" width="10.6916666666667" style="373" customWidth="1"/>
    <col min="15876" max="15878" width="9.19166666666667" style="373" customWidth="1"/>
    <col min="15879" max="15880" width="9" style="373" customWidth="1"/>
    <col min="15881" max="15881" width="20.6916666666667" style="373" customWidth="1"/>
    <col min="15882" max="15882" width="15.1916666666667" style="373" customWidth="1"/>
    <col min="15883" max="15885" width="16.1916666666667" style="373" customWidth="1"/>
    <col min="15886" max="15886" width="20.1916666666667" style="373" customWidth="1"/>
    <col min="15887" max="15887" width="11" style="373" customWidth="1"/>
    <col min="15888" max="15888" width="31.1916666666667" style="373" customWidth="1"/>
    <col min="15889" max="15889" width="17.1916666666667" style="373" customWidth="1"/>
    <col min="15890" max="16116" width="9" style="373" customWidth="1"/>
    <col min="16117" max="16117" width="4.69166666666667" style="373" customWidth="1"/>
    <col min="16118" max="16118" width="13.5" style="373" customWidth="1"/>
    <col min="16119" max="16119" width="11" style="373" customWidth="1"/>
    <col min="16120" max="16120" width="8.69166666666667" style="373" customWidth="1"/>
    <col min="16121" max="16121" width="8.19166666666667" style="373" customWidth="1"/>
    <col min="16122" max="16122" width="7.19166666666667" style="373" customWidth="1"/>
    <col min="16123" max="16123" width="10" style="373" customWidth="1"/>
    <col min="16124" max="16124" width="5" style="373" customWidth="1"/>
    <col min="16125" max="16126" width="13.5" style="373" customWidth="1"/>
    <col min="16127" max="16127" width="13.1916666666667" style="373" customWidth="1"/>
    <col min="16128" max="16128" width="11.1916666666667" style="373" customWidth="1"/>
    <col min="16129" max="16129" width="11.6916666666667" style="373" customWidth="1"/>
    <col min="16130" max="16130" width="23.6916666666667" style="373" customWidth="1"/>
    <col min="16131" max="16131" width="10.6916666666667" style="373" customWidth="1"/>
    <col min="16132" max="16134" width="9.19166666666667" style="373" customWidth="1"/>
    <col min="16135" max="16136" width="9" style="373" customWidth="1"/>
    <col min="16137" max="16137" width="20.6916666666667" style="373" customWidth="1"/>
    <col min="16138" max="16138" width="15.1916666666667" style="373" customWidth="1"/>
    <col min="16139" max="16141" width="16.1916666666667" style="373" customWidth="1"/>
    <col min="16142" max="16142" width="20.1916666666667" style="373" customWidth="1"/>
    <col min="16143" max="16143" width="11" style="373" customWidth="1"/>
    <col min="16144" max="16144" width="31.1916666666667" style="373" customWidth="1"/>
    <col min="16145" max="16145" width="17.1916666666667" style="373" customWidth="1"/>
    <col min="16146" max="16384" width="9" style="373" customWidth="1"/>
  </cols>
  <sheetData>
    <row r="1" spans="1:18">
      <c r="A1" s="314" t="s">
        <v>0</v>
      </c>
      <c r="Q1" s="409" t="str">
        <f t="array" ref="Q1:R1">"请勿删除或清空该列内容"</f>
        <v>请勿删除或清空该列内容</v>
      </c>
      <c r="R1" s="410" t="str">
        <v>请勿删除或清空该列内容</v>
      </c>
    </row>
    <row r="2" s="371" customFormat="1" ht="30" customHeight="1" spans="1:18">
      <c r="A2" s="376" t="s">
        <v>724</v>
      </c>
      <c r="R2" s="411" t="str">
        <f t="array" ref="R2:R7">""</f>
        <v/>
      </c>
    </row>
    <row r="3" s="371" customFormat="1" spans="1:18">
      <c r="A3" s="377" t="str">
        <f>"评估基准日："&amp;TEXT(基本信息输入表!M7,"yyyy年mm月dd日")</f>
        <v>评估基准日：2024年06月30日</v>
      </c>
      <c r="R3" s="411" t="str">
        <v/>
      </c>
    </row>
    <row r="4" s="371" customFormat="1" ht="14.25" customHeight="1" spans="1:18">
      <c r="A4" s="377"/>
      <c r="B4" s="378"/>
      <c r="C4" s="378"/>
      <c r="D4" s="378"/>
      <c r="E4" s="377"/>
      <c r="F4" s="377"/>
      <c r="G4" s="377"/>
      <c r="H4" s="379"/>
      <c r="I4" s="379"/>
      <c r="O4" s="400" t="s">
        <v>725</v>
      </c>
      <c r="R4" s="411" t="str">
        <v/>
      </c>
    </row>
    <row r="5" s="371" customFormat="1" ht="15.75" customHeight="1" spans="1:18">
      <c r="A5" s="380" t="str">
        <f>基本信息输入表!K6&amp;"："&amp;基本信息输入表!M6</f>
        <v>产权持有单位：贵州林东煤业发展有限责任公司</v>
      </c>
      <c r="B5" s="381"/>
      <c r="C5" s="381"/>
      <c r="D5" s="382"/>
      <c r="E5" s="383"/>
      <c r="F5" s="383"/>
      <c r="G5" s="383"/>
      <c r="H5" s="383"/>
      <c r="I5" s="383"/>
      <c r="O5" s="383"/>
      <c r="P5" s="8" t="s">
        <v>445</v>
      </c>
      <c r="R5" s="411" t="str">
        <v/>
      </c>
    </row>
    <row r="6" s="372" customFormat="1" ht="37.8" customHeight="1" spans="1:18">
      <c r="A6" s="384" t="s">
        <v>472</v>
      </c>
      <c r="B6" s="385" t="s">
        <v>113</v>
      </c>
      <c r="C6" s="385" t="s">
        <v>712</v>
      </c>
      <c r="D6" s="385" t="s">
        <v>713</v>
      </c>
      <c r="E6" s="386" t="s">
        <v>714</v>
      </c>
      <c r="F6" s="386" t="s">
        <v>726</v>
      </c>
      <c r="G6" s="385" t="s">
        <v>715</v>
      </c>
      <c r="H6" s="385" t="s">
        <v>716</v>
      </c>
      <c r="I6" s="385" t="s">
        <v>727</v>
      </c>
      <c r="J6" s="401" t="s">
        <v>718</v>
      </c>
      <c r="K6" s="385" t="s">
        <v>215</v>
      </c>
      <c r="L6" s="386" t="s">
        <v>728</v>
      </c>
      <c r="M6" s="386" t="s">
        <v>720</v>
      </c>
      <c r="N6" s="385" t="s">
        <v>216</v>
      </c>
      <c r="O6" s="385" t="s">
        <v>218</v>
      </c>
      <c r="P6" s="385" t="s">
        <v>348</v>
      </c>
      <c r="Q6" s="2" t="s">
        <v>518</v>
      </c>
      <c r="R6" s="412" t="str">
        <v/>
      </c>
    </row>
    <row r="7" s="371" customFormat="1" ht="15" customHeight="1" spans="1:18">
      <c r="A7" s="13" t="str">
        <f>IF(C7="","",ROW()-6)</f>
        <v/>
      </c>
      <c r="B7" s="387"/>
      <c r="C7" s="388"/>
      <c r="D7" s="387"/>
      <c r="E7" s="387"/>
      <c r="F7" s="389"/>
      <c r="G7" s="387"/>
      <c r="H7" s="15"/>
      <c r="I7" s="15"/>
      <c r="J7" s="54"/>
      <c r="K7" s="402"/>
      <c r="L7" s="403"/>
      <c r="M7" s="402">
        <f>K7-L7</f>
        <v>0</v>
      </c>
      <c r="N7" s="402"/>
      <c r="O7" s="16" t="str">
        <f t="shared" ref="O7" si="0">IF(M7=0,"",(N7-M7)/M7*100)</f>
        <v/>
      </c>
      <c r="P7" s="387"/>
      <c r="Q7" s="4" t="str">
        <f>"A"&amp;ROW()-6</f>
        <v>A1</v>
      </c>
      <c r="R7" s="411" t="str">
        <v/>
      </c>
    </row>
    <row r="8" s="371" customFormat="1" ht="15" customHeight="1" spans="1:18">
      <c r="A8" s="13" t="str">
        <f t="shared" ref="A8:A24" si="1">IF(C8="","",ROW()-6)</f>
        <v/>
      </c>
      <c r="B8" s="387"/>
      <c r="C8" s="388"/>
      <c r="D8" s="387"/>
      <c r="E8" s="387"/>
      <c r="F8" s="389"/>
      <c r="G8" s="387"/>
      <c r="H8" s="15"/>
      <c r="I8" s="15"/>
      <c r="J8" s="54"/>
      <c r="K8" s="402"/>
      <c r="L8" s="403"/>
      <c r="M8" s="402">
        <f t="shared" ref="M8:M24" si="2">K8-L8</f>
        <v>0</v>
      </c>
      <c r="N8" s="402"/>
      <c r="O8" s="16" t="str">
        <f t="shared" ref="O8:O27" si="3">IF(M8=0,"",(N8-M8)/M8*100)</f>
        <v/>
      </c>
      <c r="P8" s="387"/>
      <c r="Q8" s="4" t="str">
        <f t="shared" ref="Q8:Q24" si="4">"A"&amp;ROW()-6</f>
        <v>A2</v>
      </c>
      <c r="R8" s="411"/>
    </row>
    <row r="9" s="371" customFormat="1" ht="15" customHeight="1" spans="1:18">
      <c r="A9" s="13" t="str">
        <f t="shared" si="1"/>
        <v/>
      </c>
      <c r="B9" s="387"/>
      <c r="C9" s="388"/>
      <c r="D9" s="387"/>
      <c r="E9" s="387"/>
      <c r="F9" s="389"/>
      <c r="G9" s="387"/>
      <c r="H9" s="15"/>
      <c r="I9" s="15"/>
      <c r="J9" s="54"/>
      <c r="K9" s="402"/>
      <c r="L9" s="403"/>
      <c r="M9" s="402">
        <f t="shared" si="2"/>
        <v>0</v>
      </c>
      <c r="N9" s="402"/>
      <c r="O9" s="16" t="str">
        <f t="shared" si="3"/>
        <v/>
      </c>
      <c r="P9" s="387"/>
      <c r="Q9" s="4" t="str">
        <f t="shared" si="4"/>
        <v>A3</v>
      </c>
      <c r="R9" s="411"/>
    </row>
    <row r="10" s="371" customFormat="1" ht="15" customHeight="1" spans="1:18">
      <c r="A10" s="13" t="str">
        <f t="shared" si="1"/>
        <v/>
      </c>
      <c r="B10" s="387"/>
      <c r="C10" s="388"/>
      <c r="D10" s="387"/>
      <c r="E10" s="387"/>
      <c r="F10" s="389"/>
      <c r="G10" s="387"/>
      <c r="H10" s="15"/>
      <c r="I10" s="15"/>
      <c r="J10" s="54"/>
      <c r="K10" s="402"/>
      <c r="L10" s="403"/>
      <c r="M10" s="402">
        <f t="shared" si="2"/>
        <v>0</v>
      </c>
      <c r="N10" s="402"/>
      <c r="O10" s="16" t="str">
        <f t="shared" si="3"/>
        <v/>
      </c>
      <c r="P10" s="387"/>
      <c r="Q10" s="4" t="str">
        <f t="shared" si="4"/>
        <v>A4</v>
      </c>
      <c r="R10" s="411"/>
    </row>
    <row r="11" s="371" customFormat="1" ht="15" customHeight="1" spans="1:18">
      <c r="A11" s="13" t="str">
        <f t="shared" si="1"/>
        <v/>
      </c>
      <c r="B11" s="387"/>
      <c r="C11" s="388"/>
      <c r="D11" s="387"/>
      <c r="E11" s="387"/>
      <c r="F11" s="389"/>
      <c r="G11" s="387"/>
      <c r="H11" s="15"/>
      <c r="I11" s="15"/>
      <c r="J11" s="54"/>
      <c r="K11" s="402"/>
      <c r="L11" s="403"/>
      <c r="M11" s="402">
        <f t="shared" si="2"/>
        <v>0</v>
      </c>
      <c r="N11" s="402"/>
      <c r="O11" s="16" t="str">
        <f t="shared" si="3"/>
        <v/>
      </c>
      <c r="P11" s="387"/>
      <c r="Q11" s="4" t="str">
        <f t="shared" si="4"/>
        <v>A5</v>
      </c>
      <c r="R11" s="411"/>
    </row>
    <row r="12" s="371" customFormat="1" ht="15" customHeight="1" spans="1:18">
      <c r="A12" s="13" t="str">
        <f t="shared" si="1"/>
        <v/>
      </c>
      <c r="B12" s="387"/>
      <c r="C12" s="388"/>
      <c r="D12" s="387"/>
      <c r="E12" s="387"/>
      <c r="F12" s="389"/>
      <c r="G12" s="387"/>
      <c r="H12" s="15"/>
      <c r="I12" s="15"/>
      <c r="J12" s="54"/>
      <c r="K12" s="402"/>
      <c r="L12" s="403"/>
      <c r="M12" s="402">
        <f t="shared" si="2"/>
        <v>0</v>
      </c>
      <c r="N12" s="402"/>
      <c r="O12" s="16" t="str">
        <f t="shared" si="3"/>
        <v/>
      </c>
      <c r="P12" s="387"/>
      <c r="Q12" s="4" t="str">
        <f t="shared" si="4"/>
        <v>A6</v>
      </c>
      <c r="R12" s="411"/>
    </row>
    <row r="13" s="371" customFormat="1" ht="15" customHeight="1" spans="1:18">
      <c r="A13" s="13" t="str">
        <f t="shared" si="1"/>
        <v/>
      </c>
      <c r="B13" s="387"/>
      <c r="C13" s="388"/>
      <c r="D13" s="387"/>
      <c r="E13" s="387"/>
      <c r="F13" s="389"/>
      <c r="G13" s="387"/>
      <c r="H13" s="15"/>
      <c r="I13" s="15"/>
      <c r="J13" s="54"/>
      <c r="K13" s="402"/>
      <c r="L13" s="403"/>
      <c r="M13" s="402">
        <f t="shared" si="2"/>
        <v>0</v>
      </c>
      <c r="N13" s="402"/>
      <c r="O13" s="16" t="str">
        <f t="shared" si="3"/>
        <v/>
      </c>
      <c r="P13" s="387"/>
      <c r="Q13" s="4" t="str">
        <f t="shared" si="4"/>
        <v>A7</v>
      </c>
      <c r="R13" s="411"/>
    </row>
    <row r="14" s="371" customFormat="1" ht="15" customHeight="1" spans="1:18">
      <c r="A14" s="13" t="str">
        <f t="shared" si="1"/>
        <v/>
      </c>
      <c r="B14" s="387"/>
      <c r="C14" s="388"/>
      <c r="D14" s="387"/>
      <c r="E14" s="387"/>
      <c r="F14" s="389"/>
      <c r="G14" s="387"/>
      <c r="H14" s="15"/>
      <c r="I14" s="15"/>
      <c r="J14" s="54"/>
      <c r="K14" s="402"/>
      <c r="L14" s="403"/>
      <c r="M14" s="402">
        <f t="shared" si="2"/>
        <v>0</v>
      </c>
      <c r="N14" s="402"/>
      <c r="O14" s="16" t="str">
        <f t="shared" si="3"/>
        <v/>
      </c>
      <c r="P14" s="387"/>
      <c r="Q14" s="4" t="str">
        <f t="shared" si="4"/>
        <v>A8</v>
      </c>
      <c r="R14" s="411"/>
    </row>
    <row r="15" s="371" customFormat="1" ht="15" customHeight="1" spans="1:18">
      <c r="A15" s="13" t="str">
        <f t="shared" si="1"/>
        <v/>
      </c>
      <c r="B15" s="387"/>
      <c r="C15" s="388"/>
      <c r="D15" s="387"/>
      <c r="E15" s="387"/>
      <c r="F15" s="389"/>
      <c r="G15" s="387"/>
      <c r="H15" s="15"/>
      <c r="I15" s="15"/>
      <c r="J15" s="54"/>
      <c r="K15" s="402"/>
      <c r="L15" s="403"/>
      <c r="M15" s="402">
        <f t="shared" si="2"/>
        <v>0</v>
      </c>
      <c r="N15" s="402"/>
      <c r="O15" s="16" t="str">
        <f t="shared" si="3"/>
        <v/>
      </c>
      <c r="P15" s="387"/>
      <c r="Q15" s="4" t="str">
        <f t="shared" si="4"/>
        <v>A9</v>
      </c>
      <c r="R15" s="411"/>
    </row>
    <row r="16" s="371" customFormat="1" ht="15" customHeight="1" spans="1:18">
      <c r="A16" s="13" t="str">
        <f t="shared" si="1"/>
        <v/>
      </c>
      <c r="B16" s="387"/>
      <c r="C16" s="388"/>
      <c r="D16" s="387"/>
      <c r="E16" s="387"/>
      <c r="F16" s="389"/>
      <c r="G16" s="387"/>
      <c r="H16" s="15"/>
      <c r="I16" s="15"/>
      <c r="J16" s="54"/>
      <c r="K16" s="402"/>
      <c r="L16" s="403"/>
      <c r="M16" s="402">
        <f t="shared" si="2"/>
        <v>0</v>
      </c>
      <c r="N16" s="402"/>
      <c r="O16" s="16" t="str">
        <f t="shared" si="3"/>
        <v/>
      </c>
      <c r="P16" s="387"/>
      <c r="Q16" s="4" t="str">
        <f t="shared" si="4"/>
        <v>A10</v>
      </c>
      <c r="R16" s="411"/>
    </row>
    <row r="17" s="371" customFormat="1" ht="15" customHeight="1" spans="1:18">
      <c r="A17" s="13" t="str">
        <f t="shared" si="1"/>
        <v/>
      </c>
      <c r="B17" s="387"/>
      <c r="C17" s="388"/>
      <c r="D17" s="387"/>
      <c r="E17" s="387"/>
      <c r="F17" s="389"/>
      <c r="G17" s="387"/>
      <c r="H17" s="15"/>
      <c r="I17" s="15"/>
      <c r="J17" s="54"/>
      <c r="K17" s="402"/>
      <c r="L17" s="403"/>
      <c r="M17" s="402">
        <f t="shared" si="2"/>
        <v>0</v>
      </c>
      <c r="N17" s="402"/>
      <c r="O17" s="16" t="str">
        <f t="shared" si="3"/>
        <v/>
      </c>
      <c r="P17" s="387"/>
      <c r="Q17" s="4" t="str">
        <f t="shared" si="4"/>
        <v>A11</v>
      </c>
      <c r="R17" s="411"/>
    </row>
    <row r="18" s="371" customFormat="1" ht="15" customHeight="1" spans="1:18">
      <c r="A18" s="13" t="str">
        <f t="shared" si="1"/>
        <v/>
      </c>
      <c r="B18" s="387"/>
      <c r="C18" s="388"/>
      <c r="D18" s="387"/>
      <c r="E18" s="387"/>
      <c r="F18" s="389"/>
      <c r="G18" s="387"/>
      <c r="H18" s="15"/>
      <c r="I18" s="15"/>
      <c r="J18" s="54"/>
      <c r="K18" s="402"/>
      <c r="L18" s="403"/>
      <c r="M18" s="402">
        <f t="shared" si="2"/>
        <v>0</v>
      </c>
      <c r="N18" s="402"/>
      <c r="O18" s="16" t="str">
        <f t="shared" si="3"/>
        <v/>
      </c>
      <c r="P18" s="387"/>
      <c r="Q18" s="4" t="str">
        <f t="shared" si="4"/>
        <v>A12</v>
      </c>
      <c r="R18" s="411"/>
    </row>
    <row r="19" s="371" customFormat="1" ht="15" customHeight="1" spans="1:18">
      <c r="A19" s="13" t="str">
        <f t="shared" si="1"/>
        <v/>
      </c>
      <c r="B19" s="387"/>
      <c r="C19" s="388"/>
      <c r="D19" s="387"/>
      <c r="E19" s="387"/>
      <c r="F19" s="389"/>
      <c r="G19" s="387"/>
      <c r="H19" s="15"/>
      <c r="I19" s="15"/>
      <c r="J19" s="54"/>
      <c r="K19" s="402"/>
      <c r="L19" s="403"/>
      <c r="M19" s="402">
        <f t="shared" si="2"/>
        <v>0</v>
      </c>
      <c r="N19" s="402"/>
      <c r="O19" s="16" t="str">
        <f t="shared" si="3"/>
        <v/>
      </c>
      <c r="P19" s="387"/>
      <c r="Q19" s="4" t="str">
        <f t="shared" si="4"/>
        <v>A13</v>
      </c>
      <c r="R19" s="411"/>
    </row>
    <row r="20" s="371" customFormat="1" ht="15" customHeight="1" spans="1:18">
      <c r="A20" s="13" t="str">
        <f t="shared" si="1"/>
        <v/>
      </c>
      <c r="B20" s="387"/>
      <c r="C20" s="388"/>
      <c r="D20" s="387"/>
      <c r="E20" s="387"/>
      <c r="F20" s="389"/>
      <c r="G20" s="387"/>
      <c r="H20" s="15"/>
      <c r="I20" s="15"/>
      <c r="J20" s="54"/>
      <c r="K20" s="402"/>
      <c r="L20" s="403"/>
      <c r="M20" s="402">
        <f t="shared" si="2"/>
        <v>0</v>
      </c>
      <c r="N20" s="402"/>
      <c r="O20" s="16" t="str">
        <f t="shared" si="3"/>
        <v/>
      </c>
      <c r="P20" s="387"/>
      <c r="Q20" s="4" t="str">
        <f t="shared" si="4"/>
        <v>A14</v>
      </c>
      <c r="R20" s="411"/>
    </row>
    <row r="21" s="371" customFormat="1" ht="15" customHeight="1" spans="1:18">
      <c r="A21" s="13" t="str">
        <f t="shared" si="1"/>
        <v/>
      </c>
      <c r="B21" s="387"/>
      <c r="C21" s="388"/>
      <c r="D21" s="387"/>
      <c r="E21" s="387"/>
      <c r="F21" s="389"/>
      <c r="G21" s="387"/>
      <c r="H21" s="15"/>
      <c r="I21" s="15"/>
      <c r="J21" s="54"/>
      <c r="K21" s="402"/>
      <c r="L21" s="403"/>
      <c r="M21" s="402">
        <f t="shared" si="2"/>
        <v>0</v>
      </c>
      <c r="N21" s="402"/>
      <c r="O21" s="16" t="str">
        <f t="shared" si="3"/>
        <v/>
      </c>
      <c r="P21" s="387"/>
      <c r="Q21" s="4" t="str">
        <f t="shared" si="4"/>
        <v>A15</v>
      </c>
      <c r="R21" s="411"/>
    </row>
    <row r="22" s="371" customFormat="1" ht="15" customHeight="1" spans="1:18">
      <c r="A22" s="13" t="str">
        <f t="shared" si="1"/>
        <v/>
      </c>
      <c r="B22" s="387"/>
      <c r="C22" s="388"/>
      <c r="D22" s="387"/>
      <c r="E22" s="387"/>
      <c r="F22" s="389"/>
      <c r="G22" s="387"/>
      <c r="H22" s="15"/>
      <c r="I22" s="15"/>
      <c r="J22" s="54"/>
      <c r="K22" s="402"/>
      <c r="L22" s="403"/>
      <c r="M22" s="402">
        <f t="shared" si="2"/>
        <v>0</v>
      </c>
      <c r="N22" s="402"/>
      <c r="O22" s="16" t="str">
        <f t="shared" si="3"/>
        <v/>
      </c>
      <c r="P22" s="387"/>
      <c r="Q22" s="4" t="str">
        <f t="shared" si="4"/>
        <v>A16</v>
      </c>
      <c r="R22" s="411"/>
    </row>
    <row r="23" s="371" customFormat="1" ht="15" customHeight="1" spans="1:18">
      <c r="A23" s="13" t="str">
        <f t="shared" si="1"/>
        <v/>
      </c>
      <c r="B23" s="387"/>
      <c r="C23" s="388"/>
      <c r="D23" s="387"/>
      <c r="E23" s="387"/>
      <c r="F23" s="389"/>
      <c r="G23" s="387"/>
      <c r="H23" s="15"/>
      <c r="I23" s="15"/>
      <c r="J23" s="54"/>
      <c r="K23" s="402"/>
      <c r="L23" s="403"/>
      <c r="M23" s="402">
        <f t="shared" si="2"/>
        <v>0</v>
      </c>
      <c r="N23" s="402"/>
      <c r="O23" s="16" t="str">
        <f t="shared" si="3"/>
        <v/>
      </c>
      <c r="P23" s="387"/>
      <c r="Q23" s="4" t="str">
        <f t="shared" si="4"/>
        <v>A17</v>
      </c>
      <c r="R23" s="411"/>
    </row>
    <row r="24" s="371" customFormat="1" ht="15" customHeight="1" spans="1:18">
      <c r="A24" s="13" t="str">
        <f t="shared" si="1"/>
        <v/>
      </c>
      <c r="B24" s="390"/>
      <c r="C24" s="388"/>
      <c r="D24" s="387"/>
      <c r="E24" s="387"/>
      <c r="F24" s="389"/>
      <c r="G24" s="387"/>
      <c r="H24" s="15"/>
      <c r="I24" s="15"/>
      <c r="J24" s="54"/>
      <c r="K24" s="402"/>
      <c r="L24" s="403"/>
      <c r="M24" s="402">
        <f t="shared" si="2"/>
        <v>0</v>
      </c>
      <c r="N24" s="402"/>
      <c r="O24" s="16"/>
      <c r="P24" s="387"/>
      <c r="Q24" s="4" t="str">
        <f t="shared" si="4"/>
        <v>A18</v>
      </c>
      <c r="R24" s="411" t="str">
        <f t="array" ref="R24:R29">""</f>
        <v/>
      </c>
    </row>
    <row r="25" s="371" customFormat="1" ht="15" customHeight="1" spans="1:18">
      <c r="A25" s="388" t="s">
        <v>729</v>
      </c>
      <c r="B25" s="63"/>
      <c r="C25" s="388"/>
      <c r="D25" s="387"/>
      <c r="E25" s="387"/>
      <c r="F25" s="391"/>
      <c r="G25" s="387"/>
      <c r="H25" s="392"/>
      <c r="I25" s="392"/>
      <c r="J25" s="391"/>
      <c r="K25" s="404">
        <f>SUM(K7:K24)</f>
        <v>0</v>
      </c>
      <c r="L25" s="404">
        <f>SUM(L7:L24)</f>
        <v>0</v>
      </c>
      <c r="M25" s="404">
        <f>SUM(M7:M24)</f>
        <v>0</v>
      </c>
      <c r="N25" s="404">
        <f>SUM(N7:N24)</f>
        <v>0</v>
      </c>
      <c r="O25" s="16" t="str">
        <f t="shared" si="3"/>
        <v/>
      </c>
      <c r="P25" s="387"/>
      <c r="R25" s="411" t="str">
        <v/>
      </c>
    </row>
    <row r="26" s="371" customFormat="1" ht="15" customHeight="1" spans="1:18">
      <c r="A26" s="388" t="s">
        <v>730</v>
      </c>
      <c r="B26" s="63"/>
      <c r="C26" s="388"/>
      <c r="D26" s="387"/>
      <c r="E26" s="387"/>
      <c r="F26" s="391"/>
      <c r="G26" s="387"/>
      <c r="H26" s="392"/>
      <c r="I26" s="392"/>
      <c r="J26" s="391"/>
      <c r="K26" s="404">
        <f>L25</f>
        <v>0</v>
      </c>
      <c r="L26" s="404"/>
      <c r="M26" s="404"/>
      <c r="N26" s="404"/>
      <c r="O26" s="16"/>
      <c r="P26" s="387"/>
      <c r="R26" s="411" t="str">
        <v/>
      </c>
    </row>
    <row r="27" s="371" customFormat="1" ht="15" customHeight="1" spans="1:18">
      <c r="A27" s="393" t="s">
        <v>731</v>
      </c>
      <c r="B27" s="64"/>
      <c r="C27" s="394"/>
      <c r="D27" s="395"/>
      <c r="E27" s="396"/>
      <c r="F27" s="397"/>
      <c r="G27" s="398"/>
      <c r="H27" s="398"/>
      <c r="I27" s="398"/>
      <c r="J27" s="397"/>
      <c r="K27" s="405">
        <f>K25-K26</f>
        <v>0</v>
      </c>
      <c r="L27" s="405"/>
      <c r="M27" s="405">
        <f>M25-M26</f>
        <v>0</v>
      </c>
      <c r="N27" s="405">
        <f>N25</f>
        <v>0</v>
      </c>
      <c r="O27" s="16" t="str">
        <f t="shared" si="3"/>
        <v/>
      </c>
      <c r="P27" s="396"/>
      <c r="R27" s="411" t="str">
        <v/>
      </c>
    </row>
    <row r="28" spans="1:18">
      <c r="A28" s="3" t="str">
        <f>基本信息输入表!$K$6&amp;"填表人："&amp;基本信息输入表!$M$38</f>
        <v>产权持有单位填表人：</v>
      </c>
      <c r="K28" s="406"/>
      <c r="L28" s="406"/>
      <c r="M28" s="406"/>
      <c r="N28" s="3" t="str">
        <f>"评估人员："&amp;基本信息输入表!$Q$38</f>
        <v>评估人员：</v>
      </c>
      <c r="Q28" s="373" t="s">
        <v>474</v>
      </c>
      <c r="R28" s="375" t="str">
        <v/>
      </c>
    </row>
    <row r="29" spans="1:18">
      <c r="A29" s="3" t="str">
        <f>"填表日期："&amp;YEAR(基本信息输入表!$O$38)&amp;"年"&amp;MONTH(基本信息输入表!$O$38)&amp;"月"&amp;DAY(基本信息输入表!$O$38)&amp;"日"</f>
        <v>填表日期：1900年1月0日</v>
      </c>
      <c r="K29" s="406"/>
      <c r="L29" s="406"/>
      <c r="M29" s="406"/>
      <c r="R29" s="375" t="str">
        <v/>
      </c>
    </row>
    <row r="30" spans="11:17">
      <c r="K30" s="406"/>
      <c r="L30" s="406"/>
      <c r="M30" s="406"/>
      <c r="N30" s="407"/>
      <c r="O30" s="407"/>
      <c r="Q30" s="3"/>
    </row>
    <row r="31" spans="11:13">
      <c r="K31" s="406"/>
      <c r="L31" s="406"/>
      <c r="M31" s="406"/>
    </row>
    <row r="32" spans="11:14">
      <c r="K32" s="406"/>
      <c r="L32" s="406"/>
      <c r="M32" s="406"/>
      <c r="N32" s="407"/>
    </row>
    <row r="33" spans="11:13">
      <c r="K33" s="406"/>
      <c r="L33" s="406"/>
      <c r="M33" s="406"/>
    </row>
    <row r="34" spans="11:13">
      <c r="K34" s="406"/>
      <c r="L34" s="406"/>
      <c r="M34" s="406"/>
    </row>
    <row r="36" spans="11:13">
      <c r="K36" s="408"/>
      <c r="L36" s="408"/>
      <c r="M36" s="408"/>
    </row>
    <row r="37" spans="11:13">
      <c r="K37" s="407"/>
      <c r="L37" s="407"/>
      <c r="M37" s="407"/>
    </row>
    <row r="38" spans="11:13">
      <c r="K38" s="407"/>
      <c r="L38" s="407"/>
      <c r="M38" s="407"/>
    </row>
    <row r="40" spans="6:13">
      <c r="F40" s="399"/>
      <c r="K40" s="407"/>
      <c r="L40" s="407"/>
      <c r="M40" s="407"/>
    </row>
    <row r="41" spans="6:6">
      <c r="F41" s="399"/>
    </row>
    <row r="42" spans="6:6">
      <c r="F42" s="399"/>
    </row>
    <row r="43" spans="6:6">
      <c r="F43" s="399"/>
    </row>
    <row r="44" spans="6:13">
      <c r="F44" s="399"/>
      <c r="K44" s="407"/>
      <c r="L44" s="407"/>
      <c r="M44" s="407"/>
    </row>
    <row r="45" spans="6:6">
      <c r="F45" s="399"/>
    </row>
    <row r="46" spans="6:6">
      <c r="F46" s="399"/>
    </row>
    <row r="47" spans="6:6">
      <c r="F47" s="399"/>
    </row>
  </sheetData>
  <mergeCells count="6">
    <mergeCell ref="A2:P2"/>
    <mergeCell ref="A3:P3"/>
    <mergeCell ref="O4:P4"/>
    <mergeCell ref="A25:B25"/>
    <mergeCell ref="A26:B26"/>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75" orientation="landscape"/>
  <headerFooter scaleWithDoc="0">
    <oddFooter>&amp;C&amp;"Arial Narrow,常规"&amp;10 &amp;"宋体,常规"第&amp;"Arial Narrow,常规"&amp;P&amp;"宋体,常规"页，共&amp;"Arial Narrow,常规"&amp;N&amp;"宋体,常规"页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Q67"/>
  <sheetViews>
    <sheetView showGridLines="0" topLeftCell="A13" workbookViewId="0">
      <selection activeCell="O30" sqref="O30"/>
    </sheetView>
  </sheetViews>
  <sheetFormatPr defaultColWidth="8.69166666666667" defaultRowHeight="12"/>
  <cols>
    <col min="1" max="1" width="6.69166666666667" style="3" customWidth="1"/>
    <col min="2" max="2" width="14.8166666666667" style="3" customWidth="1"/>
    <col min="3" max="3" width="8" style="3" customWidth="1"/>
    <col min="4" max="4" width="5.69166666666667" style="3" customWidth="1"/>
    <col min="5" max="5" width="7.31666666666667" style="3" customWidth="1"/>
    <col min="6" max="6" width="5.5" style="3" customWidth="1"/>
    <col min="7" max="7" width="11" style="365" customWidth="1"/>
    <col min="8" max="8" width="9.81666666666667" style="365" customWidth="1"/>
    <col min="9" max="9" width="9.81666666666667" style="3" customWidth="1"/>
    <col min="10" max="10" width="10.3166666666667" style="3" customWidth="1"/>
    <col min="11" max="11" width="8" style="3" customWidth="1"/>
    <col min="12" max="12" width="8.69166666666667" style="3" customWidth="1"/>
    <col min="13" max="13" width="9.5" style="3" customWidth="1"/>
    <col min="14" max="14" width="9.69166666666667" style="3" customWidth="1"/>
    <col min="15" max="15" width="9.19166666666667" style="3" customWidth="1"/>
    <col min="16" max="16" width="15.1916666666667" style="3" customWidth="1"/>
    <col min="17" max="17" width="4.81666666666667" style="5" customWidth="1"/>
    <col min="18" max="205" width="9" style="3" customWidth="1"/>
    <col min="206" max="206" width="4.5" style="3" customWidth="1"/>
    <col min="207" max="207" width="11" style="3" customWidth="1"/>
    <col min="208" max="208" width="8" style="3" customWidth="1"/>
    <col min="209" max="209" width="5.19166666666667" style="3" customWidth="1"/>
    <col min="210" max="210" width="13.1916666666667" style="3" customWidth="1"/>
    <col min="211" max="211" width="12.5" style="3" customWidth="1"/>
    <col min="212" max="221" width="10.6916666666667" style="3" customWidth="1"/>
    <col min="222" max="222" width="12.1916666666667" style="3" customWidth="1"/>
    <col min="223" max="223" width="8.19166666666667" style="3" customWidth="1"/>
    <col min="224" max="224" width="10.6916666666667" style="3" customWidth="1"/>
    <col min="225" max="225" width="10" style="3" customWidth="1"/>
    <col min="226" max="226" width="12.1916666666667" style="3" customWidth="1"/>
    <col min="227" max="227" width="9.69166666666667" style="3" customWidth="1"/>
    <col min="228" max="228" width="9.19166666666667" style="3" customWidth="1"/>
    <col min="229" max="229" width="9" style="3" customWidth="1"/>
    <col min="230" max="230" width="8.69166666666667" style="3" customWidth="1"/>
    <col min="231" max="231" width="9.69166666666667" style="3" customWidth="1"/>
    <col min="232" max="232" width="9.19166666666667" style="3" customWidth="1"/>
    <col min="233" max="233" width="7.69166666666667" style="3" customWidth="1"/>
    <col min="234" max="234" width="9.19166666666667" style="3" customWidth="1"/>
    <col min="235" max="235" width="14.6916666666667" style="3" customWidth="1"/>
    <col min="236" max="236" width="13.6916666666667" style="3" customWidth="1"/>
    <col min="237" max="237" width="8" style="3" customWidth="1"/>
    <col min="238" max="238" width="7.69166666666667" style="3" customWidth="1"/>
    <col min="239" max="239" width="7.19166666666667" style="3" customWidth="1"/>
    <col min="240" max="240" width="9.19166666666667" style="3" customWidth="1"/>
    <col min="241" max="241" width="7.69166666666667" style="3" customWidth="1"/>
    <col min="242" max="243" width="8.69166666666667" style="3" customWidth="1"/>
    <col min="244" max="244" width="14.6916666666667" style="3" customWidth="1"/>
    <col min="245" max="245" width="13.6916666666667" style="3" customWidth="1"/>
    <col min="246" max="246" width="8.69166666666667" style="3" customWidth="1"/>
    <col min="247" max="249" width="10.6916666666667" style="3" customWidth="1"/>
    <col min="250" max="250" width="16.6916666666667" style="3" customWidth="1"/>
    <col min="251" max="254" width="10.6916666666667" style="3" customWidth="1"/>
    <col min="255" max="255" width="12" style="3" customWidth="1"/>
    <col min="256" max="256" width="10.6916666666667" style="3" customWidth="1"/>
    <col min="257" max="257" width="8.69166666666667" style="3" customWidth="1"/>
    <col min="258" max="262" width="13.6916666666667" style="3" customWidth="1"/>
    <col min="263" max="266" width="8.69166666666667" style="3" hidden="1"/>
    <col min="267" max="461" width="9" style="3" customWidth="1"/>
    <col min="462" max="462" width="4.5" style="3" customWidth="1"/>
    <col min="463" max="463" width="11" style="3" customWidth="1"/>
    <col min="464" max="464" width="8" style="3" customWidth="1"/>
    <col min="465" max="465" width="5.19166666666667" style="3" customWidth="1"/>
    <col min="466" max="466" width="13.1916666666667" style="3" customWidth="1"/>
    <col min="467" max="467" width="12.5" style="3" customWidth="1"/>
    <col min="468" max="477" width="10.6916666666667" style="3" customWidth="1"/>
    <col min="478" max="478" width="12.1916666666667" style="3" customWidth="1"/>
    <col min="479" max="479" width="8.19166666666667" style="3" customWidth="1"/>
    <col min="480" max="480" width="10.6916666666667" style="3" customWidth="1"/>
    <col min="481" max="481" width="10" style="3" customWidth="1"/>
    <col min="482" max="482" width="12.1916666666667" style="3" customWidth="1"/>
    <col min="483" max="483" width="9.69166666666667" style="3" customWidth="1"/>
    <col min="484" max="484" width="9.19166666666667" style="3" customWidth="1"/>
    <col min="485" max="485" width="9" style="3" customWidth="1"/>
    <col min="486" max="486" width="8.69166666666667" style="3" customWidth="1"/>
    <col min="487" max="487" width="9.69166666666667" style="3" customWidth="1"/>
    <col min="488" max="488" width="9.19166666666667" style="3" customWidth="1"/>
    <col min="489" max="489" width="7.69166666666667" style="3" customWidth="1"/>
    <col min="490" max="490" width="9.19166666666667" style="3" customWidth="1"/>
    <col min="491" max="491" width="14.6916666666667" style="3" customWidth="1"/>
    <col min="492" max="492" width="13.6916666666667" style="3" customWidth="1"/>
    <col min="493" max="493" width="8" style="3" customWidth="1"/>
    <col min="494" max="494" width="7.69166666666667" style="3" customWidth="1"/>
    <col min="495" max="495" width="7.19166666666667" style="3" customWidth="1"/>
    <col min="496" max="496" width="9.19166666666667" style="3" customWidth="1"/>
    <col min="497" max="497" width="7.69166666666667" style="3" customWidth="1"/>
    <col min="498" max="499" width="8.69166666666667" style="3" customWidth="1"/>
    <col min="500" max="500" width="14.6916666666667" style="3" customWidth="1"/>
    <col min="501" max="501" width="13.6916666666667" style="3" customWidth="1"/>
    <col min="502" max="502" width="8.69166666666667" style="3" customWidth="1"/>
    <col min="503" max="505" width="10.6916666666667" style="3" customWidth="1"/>
    <col min="506" max="506" width="16.6916666666667" style="3" customWidth="1"/>
    <col min="507" max="510" width="10.6916666666667" style="3" customWidth="1"/>
    <col min="511" max="511" width="12" style="3" customWidth="1"/>
    <col min="512" max="512" width="10.6916666666667" style="3" customWidth="1"/>
    <col min="513" max="513" width="8.69166666666667" style="3" customWidth="1"/>
    <col min="514" max="518" width="13.6916666666667" style="3" customWidth="1"/>
    <col min="519" max="522" width="8.69166666666667" style="3" hidden="1"/>
    <col min="523" max="717" width="9" style="3" customWidth="1"/>
    <col min="718" max="718" width="4.5" style="3" customWidth="1"/>
    <col min="719" max="719" width="11" style="3" customWidth="1"/>
    <col min="720" max="720" width="8" style="3" customWidth="1"/>
    <col min="721" max="721" width="5.19166666666667" style="3" customWidth="1"/>
    <col min="722" max="722" width="13.1916666666667" style="3" customWidth="1"/>
    <col min="723" max="723" width="12.5" style="3" customWidth="1"/>
    <col min="724" max="733" width="10.6916666666667" style="3" customWidth="1"/>
    <col min="734" max="734" width="12.1916666666667" style="3" customWidth="1"/>
    <col min="735" max="735" width="8.19166666666667" style="3" customWidth="1"/>
    <col min="736" max="736" width="10.6916666666667" style="3" customWidth="1"/>
    <col min="737" max="737" width="10" style="3" customWidth="1"/>
    <col min="738" max="738" width="12.1916666666667" style="3" customWidth="1"/>
    <col min="739" max="739" width="9.69166666666667" style="3" customWidth="1"/>
    <col min="740" max="740" width="9.19166666666667" style="3" customWidth="1"/>
    <col min="741" max="741" width="9" style="3" customWidth="1"/>
    <col min="742" max="742" width="8.69166666666667" style="3" customWidth="1"/>
    <col min="743" max="743" width="9.69166666666667" style="3" customWidth="1"/>
    <col min="744" max="744" width="9.19166666666667" style="3" customWidth="1"/>
    <col min="745" max="745" width="7.69166666666667" style="3" customWidth="1"/>
    <col min="746" max="746" width="9.19166666666667" style="3" customWidth="1"/>
    <col min="747" max="747" width="14.6916666666667" style="3" customWidth="1"/>
    <col min="748" max="748" width="13.6916666666667" style="3" customWidth="1"/>
    <col min="749" max="749" width="8" style="3" customWidth="1"/>
    <col min="750" max="750" width="7.69166666666667" style="3" customWidth="1"/>
    <col min="751" max="751" width="7.19166666666667" style="3" customWidth="1"/>
    <col min="752" max="752" width="9.19166666666667" style="3" customWidth="1"/>
    <col min="753" max="753" width="7.69166666666667" style="3" customWidth="1"/>
    <col min="754" max="755" width="8.69166666666667" style="3" customWidth="1"/>
    <col min="756" max="756" width="14.6916666666667" style="3" customWidth="1"/>
    <col min="757" max="757" width="13.6916666666667" style="3" customWidth="1"/>
    <col min="758" max="758" width="8.69166666666667" style="3" customWidth="1"/>
    <col min="759" max="761" width="10.6916666666667" style="3" customWidth="1"/>
    <col min="762" max="762" width="16.6916666666667" style="3" customWidth="1"/>
    <col min="763" max="766" width="10.6916666666667" style="3" customWidth="1"/>
    <col min="767" max="767" width="12" style="3" customWidth="1"/>
    <col min="768" max="768" width="10.6916666666667" style="3" customWidth="1"/>
    <col min="769" max="769" width="8.69166666666667" style="3" customWidth="1"/>
    <col min="770" max="774" width="13.6916666666667" style="3" customWidth="1"/>
    <col min="775" max="778" width="8.69166666666667" style="3" hidden="1"/>
    <col min="779" max="973" width="9" style="3" customWidth="1"/>
    <col min="974" max="974" width="4.5" style="3" customWidth="1"/>
    <col min="975" max="975" width="11" style="3" customWidth="1"/>
    <col min="976" max="976" width="8" style="3" customWidth="1"/>
    <col min="977" max="977" width="5.19166666666667" style="3" customWidth="1"/>
    <col min="978" max="978" width="13.1916666666667" style="3" customWidth="1"/>
    <col min="979" max="979" width="12.5" style="3" customWidth="1"/>
    <col min="980" max="989" width="10.6916666666667" style="3" customWidth="1"/>
    <col min="990" max="990" width="12.1916666666667" style="3" customWidth="1"/>
    <col min="991" max="991" width="8.19166666666667" style="3" customWidth="1"/>
    <col min="992" max="992" width="10.6916666666667" style="3" customWidth="1"/>
    <col min="993" max="993" width="10" style="3" customWidth="1"/>
    <col min="994" max="994" width="12.1916666666667" style="3" customWidth="1"/>
    <col min="995" max="995" width="9.69166666666667" style="3" customWidth="1"/>
    <col min="996" max="996" width="9.19166666666667" style="3" customWidth="1"/>
    <col min="997" max="997" width="9" style="3" customWidth="1"/>
    <col min="998" max="998" width="8.69166666666667" style="3" customWidth="1"/>
    <col min="999" max="999" width="9.69166666666667" style="3" customWidth="1"/>
    <col min="1000" max="1000" width="9.19166666666667" style="3" customWidth="1"/>
    <col min="1001" max="1001" width="7.69166666666667" style="3" customWidth="1"/>
    <col min="1002" max="1002" width="9.19166666666667" style="3" customWidth="1"/>
    <col min="1003" max="1003" width="14.6916666666667" style="3" customWidth="1"/>
    <col min="1004" max="1004" width="13.6916666666667" style="3" customWidth="1"/>
    <col min="1005" max="1005" width="8" style="3" customWidth="1"/>
    <col min="1006" max="1006" width="7.69166666666667" style="3" customWidth="1"/>
    <col min="1007" max="1007" width="7.19166666666667" style="3" customWidth="1"/>
    <col min="1008" max="1008" width="9.19166666666667" style="3" customWidth="1"/>
    <col min="1009" max="1009" width="7.69166666666667" style="3" customWidth="1"/>
    <col min="1010" max="1011" width="8.69166666666667" style="3" customWidth="1"/>
    <col min="1012" max="1012" width="14.6916666666667" style="3" customWidth="1"/>
    <col min="1013" max="1013" width="13.6916666666667" style="3" customWidth="1"/>
    <col min="1014" max="1014" width="8.69166666666667" style="3" customWidth="1"/>
    <col min="1015" max="1017" width="10.6916666666667" style="3" customWidth="1"/>
    <col min="1018" max="1018" width="16.6916666666667" style="3" customWidth="1"/>
    <col min="1019" max="1022" width="10.6916666666667" style="3" customWidth="1"/>
    <col min="1023" max="1023" width="12" style="3" customWidth="1"/>
    <col min="1024" max="1024" width="10.6916666666667" style="3" customWidth="1"/>
    <col min="1025" max="1025" width="8.69166666666667" style="3" customWidth="1"/>
    <col min="1026" max="1030" width="13.6916666666667" style="3" customWidth="1"/>
    <col min="1031" max="1034" width="8.69166666666667" style="3" hidden="1"/>
    <col min="1035" max="1229" width="9" style="3" customWidth="1"/>
    <col min="1230" max="1230" width="4.5" style="3" customWidth="1"/>
    <col min="1231" max="1231" width="11" style="3" customWidth="1"/>
    <col min="1232" max="1232" width="8" style="3" customWidth="1"/>
    <col min="1233" max="1233" width="5.19166666666667" style="3" customWidth="1"/>
    <col min="1234" max="1234" width="13.1916666666667" style="3" customWidth="1"/>
    <col min="1235" max="1235" width="12.5" style="3" customWidth="1"/>
    <col min="1236" max="1245" width="10.6916666666667" style="3" customWidth="1"/>
    <col min="1246" max="1246" width="12.1916666666667" style="3" customWidth="1"/>
    <col min="1247" max="1247" width="8.19166666666667" style="3" customWidth="1"/>
    <col min="1248" max="1248" width="10.6916666666667" style="3" customWidth="1"/>
    <col min="1249" max="1249" width="10" style="3" customWidth="1"/>
    <col min="1250" max="1250" width="12.1916666666667" style="3" customWidth="1"/>
    <col min="1251" max="1251" width="9.69166666666667" style="3" customWidth="1"/>
    <col min="1252" max="1252" width="9.19166666666667" style="3" customWidth="1"/>
    <col min="1253" max="1253" width="9" style="3" customWidth="1"/>
    <col min="1254" max="1254" width="8.69166666666667" style="3" customWidth="1"/>
    <col min="1255" max="1255" width="9.69166666666667" style="3" customWidth="1"/>
    <col min="1256" max="1256" width="9.19166666666667" style="3" customWidth="1"/>
    <col min="1257" max="1257" width="7.69166666666667" style="3" customWidth="1"/>
    <col min="1258" max="1258" width="9.19166666666667" style="3" customWidth="1"/>
    <col min="1259" max="1259" width="14.6916666666667" style="3" customWidth="1"/>
    <col min="1260" max="1260" width="13.6916666666667" style="3" customWidth="1"/>
    <col min="1261" max="1261" width="8" style="3" customWidth="1"/>
    <col min="1262" max="1262" width="7.69166666666667" style="3" customWidth="1"/>
    <col min="1263" max="1263" width="7.19166666666667" style="3" customWidth="1"/>
    <col min="1264" max="1264" width="9.19166666666667" style="3" customWidth="1"/>
    <col min="1265" max="1265" width="7.69166666666667" style="3" customWidth="1"/>
    <col min="1266" max="1267" width="8.69166666666667" style="3" customWidth="1"/>
    <col min="1268" max="1268" width="14.6916666666667" style="3" customWidth="1"/>
    <col min="1269" max="1269" width="13.6916666666667" style="3" customWidth="1"/>
    <col min="1270" max="1270" width="8.69166666666667" style="3" customWidth="1"/>
    <col min="1271" max="1273" width="10.6916666666667" style="3" customWidth="1"/>
    <col min="1274" max="1274" width="16.6916666666667" style="3" customWidth="1"/>
    <col min="1275" max="1278" width="10.6916666666667" style="3" customWidth="1"/>
    <col min="1279" max="1279" width="12" style="3" customWidth="1"/>
    <col min="1280" max="1280" width="10.6916666666667" style="3" customWidth="1"/>
    <col min="1281" max="1281" width="8.69166666666667" style="3" customWidth="1"/>
    <col min="1282" max="1286" width="13.6916666666667" style="3" customWidth="1"/>
    <col min="1287" max="1290" width="8.69166666666667" style="3" hidden="1"/>
    <col min="1291" max="1485" width="9" style="3" customWidth="1"/>
    <col min="1486" max="1486" width="4.5" style="3" customWidth="1"/>
    <col min="1487" max="1487" width="11" style="3" customWidth="1"/>
    <col min="1488" max="1488" width="8" style="3" customWidth="1"/>
    <col min="1489" max="1489" width="5.19166666666667" style="3" customWidth="1"/>
    <col min="1490" max="1490" width="13.1916666666667" style="3" customWidth="1"/>
    <col min="1491" max="1491" width="12.5" style="3" customWidth="1"/>
    <col min="1492" max="1501" width="10.6916666666667" style="3" customWidth="1"/>
    <col min="1502" max="1502" width="12.1916666666667" style="3" customWidth="1"/>
    <col min="1503" max="1503" width="8.19166666666667" style="3" customWidth="1"/>
    <col min="1504" max="1504" width="10.6916666666667" style="3" customWidth="1"/>
    <col min="1505" max="1505" width="10" style="3" customWidth="1"/>
    <col min="1506" max="1506" width="12.1916666666667" style="3" customWidth="1"/>
    <col min="1507" max="1507" width="9.69166666666667" style="3" customWidth="1"/>
    <col min="1508" max="1508" width="9.19166666666667" style="3" customWidth="1"/>
    <col min="1509" max="1509" width="9" style="3" customWidth="1"/>
    <col min="1510" max="1510" width="8.69166666666667" style="3" customWidth="1"/>
    <col min="1511" max="1511" width="9.69166666666667" style="3" customWidth="1"/>
    <col min="1512" max="1512" width="9.19166666666667" style="3" customWidth="1"/>
    <col min="1513" max="1513" width="7.69166666666667" style="3" customWidth="1"/>
    <col min="1514" max="1514" width="9.19166666666667" style="3" customWidth="1"/>
    <col min="1515" max="1515" width="14.6916666666667" style="3" customWidth="1"/>
    <col min="1516" max="1516" width="13.6916666666667" style="3" customWidth="1"/>
    <col min="1517" max="1517" width="8" style="3" customWidth="1"/>
    <col min="1518" max="1518" width="7.69166666666667" style="3" customWidth="1"/>
    <col min="1519" max="1519" width="7.19166666666667" style="3" customWidth="1"/>
    <col min="1520" max="1520" width="9.19166666666667" style="3" customWidth="1"/>
    <col min="1521" max="1521" width="7.69166666666667" style="3" customWidth="1"/>
    <col min="1522" max="1523" width="8.69166666666667" style="3" customWidth="1"/>
    <col min="1524" max="1524" width="14.6916666666667" style="3" customWidth="1"/>
    <col min="1525" max="1525" width="13.6916666666667" style="3" customWidth="1"/>
    <col min="1526" max="1526" width="8.69166666666667" style="3" customWidth="1"/>
    <col min="1527" max="1529" width="10.6916666666667" style="3" customWidth="1"/>
    <col min="1530" max="1530" width="16.6916666666667" style="3" customWidth="1"/>
    <col min="1531" max="1534" width="10.6916666666667" style="3" customWidth="1"/>
    <col min="1535" max="1535" width="12" style="3" customWidth="1"/>
    <col min="1536" max="1536" width="10.6916666666667" style="3" customWidth="1"/>
    <col min="1537" max="1537" width="8.69166666666667" style="3" customWidth="1"/>
    <col min="1538" max="1542" width="13.6916666666667" style="3" customWidth="1"/>
    <col min="1543" max="1546" width="8.69166666666667" style="3" hidden="1"/>
    <col min="1547" max="1741" width="9" style="3" customWidth="1"/>
    <col min="1742" max="1742" width="4.5" style="3" customWidth="1"/>
    <col min="1743" max="1743" width="11" style="3" customWidth="1"/>
    <col min="1744" max="1744" width="8" style="3" customWidth="1"/>
    <col min="1745" max="1745" width="5.19166666666667" style="3" customWidth="1"/>
    <col min="1746" max="1746" width="13.1916666666667" style="3" customWidth="1"/>
    <col min="1747" max="1747" width="12.5" style="3" customWidth="1"/>
    <col min="1748" max="1757" width="10.6916666666667" style="3" customWidth="1"/>
    <col min="1758" max="1758" width="12.1916666666667" style="3" customWidth="1"/>
    <col min="1759" max="1759" width="8.19166666666667" style="3" customWidth="1"/>
    <col min="1760" max="1760" width="10.6916666666667" style="3" customWidth="1"/>
    <col min="1761" max="1761" width="10" style="3" customWidth="1"/>
    <col min="1762" max="1762" width="12.1916666666667" style="3" customWidth="1"/>
    <col min="1763" max="1763" width="9.69166666666667" style="3" customWidth="1"/>
    <col min="1764" max="1764" width="9.19166666666667" style="3" customWidth="1"/>
    <col min="1765" max="1765" width="9" style="3" customWidth="1"/>
    <col min="1766" max="1766" width="8.69166666666667" style="3" customWidth="1"/>
    <col min="1767" max="1767" width="9.69166666666667" style="3" customWidth="1"/>
    <col min="1768" max="1768" width="9.19166666666667" style="3" customWidth="1"/>
    <col min="1769" max="1769" width="7.69166666666667" style="3" customWidth="1"/>
    <col min="1770" max="1770" width="9.19166666666667" style="3" customWidth="1"/>
    <col min="1771" max="1771" width="14.6916666666667" style="3" customWidth="1"/>
    <col min="1772" max="1772" width="13.6916666666667" style="3" customWidth="1"/>
    <col min="1773" max="1773" width="8" style="3" customWidth="1"/>
    <col min="1774" max="1774" width="7.69166666666667" style="3" customWidth="1"/>
    <col min="1775" max="1775" width="7.19166666666667" style="3" customWidth="1"/>
    <col min="1776" max="1776" width="9.19166666666667" style="3" customWidth="1"/>
    <col min="1777" max="1777" width="7.69166666666667" style="3" customWidth="1"/>
    <col min="1778" max="1779" width="8.69166666666667" style="3" customWidth="1"/>
    <col min="1780" max="1780" width="14.6916666666667" style="3" customWidth="1"/>
    <col min="1781" max="1781" width="13.6916666666667" style="3" customWidth="1"/>
    <col min="1782" max="1782" width="8.69166666666667" style="3" customWidth="1"/>
    <col min="1783" max="1785" width="10.6916666666667" style="3" customWidth="1"/>
    <col min="1786" max="1786" width="16.6916666666667" style="3" customWidth="1"/>
    <col min="1787" max="1790" width="10.6916666666667" style="3" customWidth="1"/>
    <col min="1791" max="1791" width="12" style="3" customWidth="1"/>
    <col min="1792" max="1792" width="10.6916666666667" style="3" customWidth="1"/>
    <col min="1793" max="1793" width="8.69166666666667" style="3" customWidth="1"/>
    <col min="1794" max="1798" width="13.6916666666667" style="3" customWidth="1"/>
    <col min="1799" max="1802" width="8.69166666666667" style="3" hidden="1"/>
    <col min="1803" max="1997" width="9" style="3" customWidth="1"/>
    <col min="1998" max="1998" width="4.5" style="3" customWidth="1"/>
    <col min="1999" max="1999" width="11" style="3" customWidth="1"/>
    <col min="2000" max="2000" width="8" style="3" customWidth="1"/>
    <col min="2001" max="2001" width="5.19166666666667" style="3" customWidth="1"/>
    <col min="2002" max="2002" width="13.1916666666667" style="3" customWidth="1"/>
    <col min="2003" max="2003" width="12.5" style="3" customWidth="1"/>
    <col min="2004" max="2013" width="10.6916666666667" style="3" customWidth="1"/>
    <col min="2014" max="2014" width="12.1916666666667" style="3" customWidth="1"/>
    <col min="2015" max="2015" width="8.19166666666667" style="3" customWidth="1"/>
    <col min="2016" max="2016" width="10.6916666666667" style="3" customWidth="1"/>
    <col min="2017" max="2017" width="10" style="3" customWidth="1"/>
    <col min="2018" max="2018" width="12.1916666666667" style="3" customWidth="1"/>
    <col min="2019" max="2019" width="9.69166666666667" style="3" customWidth="1"/>
    <col min="2020" max="2020" width="9.19166666666667" style="3" customWidth="1"/>
    <col min="2021" max="2021" width="9" style="3" customWidth="1"/>
    <col min="2022" max="2022" width="8.69166666666667" style="3" customWidth="1"/>
    <col min="2023" max="2023" width="9.69166666666667" style="3" customWidth="1"/>
    <col min="2024" max="2024" width="9.19166666666667" style="3" customWidth="1"/>
    <col min="2025" max="2025" width="7.69166666666667" style="3" customWidth="1"/>
    <col min="2026" max="2026" width="9.19166666666667" style="3" customWidth="1"/>
    <col min="2027" max="2027" width="14.6916666666667" style="3" customWidth="1"/>
    <col min="2028" max="2028" width="13.6916666666667" style="3" customWidth="1"/>
    <col min="2029" max="2029" width="8" style="3" customWidth="1"/>
    <col min="2030" max="2030" width="7.69166666666667" style="3" customWidth="1"/>
    <col min="2031" max="2031" width="7.19166666666667" style="3" customWidth="1"/>
    <col min="2032" max="2032" width="9.19166666666667" style="3" customWidth="1"/>
    <col min="2033" max="2033" width="7.69166666666667" style="3" customWidth="1"/>
    <col min="2034" max="2035" width="8.69166666666667" style="3" customWidth="1"/>
    <col min="2036" max="2036" width="14.6916666666667" style="3" customWidth="1"/>
    <col min="2037" max="2037" width="13.6916666666667" style="3" customWidth="1"/>
    <col min="2038" max="2038" width="8.69166666666667" style="3" customWidth="1"/>
    <col min="2039" max="2041" width="10.6916666666667" style="3" customWidth="1"/>
    <col min="2042" max="2042" width="16.6916666666667" style="3" customWidth="1"/>
    <col min="2043" max="2046" width="10.6916666666667" style="3" customWidth="1"/>
    <col min="2047" max="2047" width="12" style="3" customWidth="1"/>
    <col min="2048" max="2048" width="10.6916666666667" style="3" customWidth="1"/>
    <col min="2049" max="2049" width="8.69166666666667" style="3" customWidth="1"/>
    <col min="2050" max="2054" width="13.6916666666667" style="3" customWidth="1"/>
    <col min="2055" max="2058" width="8.69166666666667" style="3" hidden="1"/>
    <col min="2059" max="2253" width="9" style="3" customWidth="1"/>
    <col min="2254" max="2254" width="4.5" style="3" customWidth="1"/>
    <col min="2255" max="2255" width="11" style="3" customWidth="1"/>
    <col min="2256" max="2256" width="8" style="3" customWidth="1"/>
    <col min="2257" max="2257" width="5.19166666666667" style="3" customWidth="1"/>
    <col min="2258" max="2258" width="13.1916666666667" style="3" customWidth="1"/>
    <col min="2259" max="2259" width="12.5" style="3" customWidth="1"/>
    <col min="2260" max="2269" width="10.6916666666667" style="3" customWidth="1"/>
    <col min="2270" max="2270" width="12.1916666666667" style="3" customWidth="1"/>
    <col min="2271" max="2271" width="8.19166666666667" style="3" customWidth="1"/>
    <col min="2272" max="2272" width="10.6916666666667" style="3" customWidth="1"/>
    <col min="2273" max="2273" width="10" style="3" customWidth="1"/>
    <col min="2274" max="2274" width="12.1916666666667" style="3" customWidth="1"/>
    <col min="2275" max="2275" width="9.69166666666667" style="3" customWidth="1"/>
    <col min="2276" max="2276" width="9.19166666666667" style="3" customWidth="1"/>
    <col min="2277" max="2277" width="9" style="3" customWidth="1"/>
    <col min="2278" max="2278" width="8.69166666666667" style="3" customWidth="1"/>
    <col min="2279" max="2279" width="9.69166666666667" style="3" customWidth="1"/>
    <col min="2280" max="2280" width="9.19166666666667" style="3" customWidth="1"/>
    <col min="2281" max="2281" width="7.69166666666667" style="3" customWidth="1"/>
    <col min="2282" max="2282" width="9.19166666666667" style="3" customWidth="1"/>
    <col min="2283" max="2283" width="14.6916666666667" style="3" customWidth="1"/>
    <col min="2284" max="2284" width="13.6916666666667" style="3" customWidth="1"/>
    <col min="2285" max="2285" width="8" style="3" customWidth="1"/>
    <col min="2286" max="2286" width="7.69166666666667" style="3" customWidth="1"/>
    <col min="2287" max="2287" width="7.19166666666667" style="3" customWidth="1"/>
    <col min="2288" max="2288" width="9.19166666666667" style="3" customWidth="1"/>
    <col min="2289" max="2289" width="7.69166666666667" style="3" customWidth="1"/>
    <col min="2290" max="2291" width="8.69166666666667" style="3" customWidth="1"/>
    <col min="2292" max="2292" width="14.6916666666667" style="3" customWidth="1"/>
    <col min="2293" max="2293" width="13.6916666666667" style="3" customWidth="1"/>
    <col min="2294" max="2294" width="8.69166666666667" style="3" customWidth="1"/>
    <col min="2295" max="2297" width="10.6916666666667" style="3" customWidth="1"/>
    <col min="2298" max="2298" width="16.6916666666667" style="3" customWidth="1"/>
    <col min="2299" max="2302" width="10.6916666666667" style="3" customWidth="1"/>
    <col min="2303" max="2303" width="12" style="3" customWidth="1"/>
    <col min="2304" max="2304" width="10.6916666666667" style="3" customWidth="1"/>
    <col min="2305" max="2305" width="8.69166666666667" style="3" customWidth="1"/>
    <col min="2306" max="2310" width="13.6916666666667" style="3" customWidth="1"/>
    <col min="2311" max="2314" width="8.69166666666667" style="3" hidden="1"/>
    <col min="2315" max="2509" width="9" style="3" customWidth="1"/>
    <col min="2510" max="2510" width="4.5" style="3" customWidth="1"/>
    <col min="2511" max="2511" width="11" style="3" customWidth="1"/>
    <col min="2512" max="2512" width="8" style="3" customWidth="1"/>
    <col min="2513" max="2513" width="5.19166666666667" style="3" customWidth="1"/>
    <col min="2514" max="2514" width="13.1916666666667" style="3" customWidth="1"/>
    <col min="2515" max="2515" width="12.5" style="3" customWidth="1"/>
    <col min="2516" max="2525" width="10.6916666666667" style="3" customWidth="1"/>
    <col min="2526" max="2526" width="12.1916666666667" style="3" customWidth="1"/>
    <col min="2527" max="2527" width="8.19166666666667" style="3" customWidth="1"/>
    <col min="2528" max="2528" width="10.6916666666667" style="3" customWidth="1"/>
    <col min="2529" max="2529" width="10" style="3" customWidth="1"/>
    <col min="2530" max="2530" width="12.1916666666667" style="3" customWidth="1"/>
    <col min="2531" max="2531" width="9.69166666666667" style="3" customWidth="1"/>
    <col min="2532" max="2532" width="9.19166666666667" style="3" customWidth="1"/>
    <col min="2533" max="2533" width="9" style="3" customWidth="1"/>
    <col min="2534" max="2534" width="8.69166666666667" style="3" customWidth="1"/>
    <col min="2535" max="2535" width="9.69166666666667" style="3" customWidth="1"/>
    <col min="2536" max="2536" width="9.19166666666667" style="3" customWidth="1"/>
    <col min="2537" max="2537" width="7.69166666666667" style="3" customWidth="1"/>
    <col min="2538" max="2538" width="9.19166666666667" style="3" customWidth="1"/>
    <col min="2539" max="2539" width="14.6916666666667" style="3" customWidth="1"/>
    <col min="2540" max="2540" width="13.6916666666667" style="3" customWidth="1"/>
    <col min="2541" max="2541" width="8" style="3" customWidth="1"/>
    <col min="2542" max="2542" width="7.69166666666667" style="3" customWidth="1"/>
    <col min="2543" max="2543" width="7.19166666666667" style="3" customWidth="1"/>
    <col min="2544" max="2544" width="9.19166666666667" style="3" customWidth="1"/>
    <col min="2545" max="2545" width="7.69166666666667" style="3" customWidth="1"/>
    <col min="2546" max="2547" width="8.69166666666667" style="3" customWidth="1"/>
    <col min="2548" max="2548" width="14.6916666666667" style="3" customWidth="1"/>
    <col min="2549" max="2549" width="13.6916666666667" style="3" customWidth="1"/>
    <col min="2550" max="2550" width="8.69166666666667" style="3" customWidth="1"/>
    <col min="2551" max="2553" width="10.6916666666667" style="3" customWidth="1"/>
    <col min="2554" max="2554" width="16.6916666666667" style="3" customWidth="1"/>
    <col min="2555" max="2558" width="10.6916666666667" style="3" customWidth="1"/>
    <col min="2559" max="2559" width="12" style="3" customWidth="1"/>
    <col min="2560" max="2560" width="10.6916666666667" style="3" customWidth="1"/>
    <col min="2561" max="2561" width="8.69166666666667" style="3" customWidth="1"/>
    <col min="2562" max="2566" width="13.6916666666667" style="3" customWidth="1"/>
    <col min="2567" max="2570" width="8.69166666666667" style="3" hidden="1"/>
    <col min="2571" max="2765" width="9" style="3" customWidth="1"/>
    <col min="2766" max="2766" width="4.5" style="3" customWidth="1"/>
    <col min="2767" max="2767" width="11" style="3" customWidth="1"/>
    <col min="2768" max="2768" width="8" style="3" customWidth="1"/>
    <col min="2769" max="2769" width="5.19166666666667" style="3" customWidth="1"/>
    <col min="2770" max="2770" width="13.1916666666667" style="3" customWidth="1"/>
    <col min="2771" max="2771" width="12.5" style="3" customWidth="1"/>
    <col min="2772" max="2781" width="10.6916666666667" style="3" customWidth="1"/>
    <col min="2782" max="2782" width="12.1916666666667" style="3" customWidth="1"/>
    <col min="2783" max="2783" width="8.19166666666667" style="3" customWidth="1"/>
    <col min="2784" max="2784" width="10.6916666666667" style="3" customWidth="1"/>
    <col min="2785" max="2785" width="10" style="3" customWidth="1"/>
    <col min="2786" max="2786" width="12.1916666666667" style="3" customWidth="1"/>
    <col min="2787" max="2787" width="9.69166666666667" style="3" customWidth="1"/>
    <col min="2788" max="2788" width="9.19166666666667" style="3" customWidth="1"/>
    <col min="2789" max="2789" width="9" style="3" customWidth="1"/>
    <col min="2790" max="2790" width="8.69166666666667" style="3" customWidth="1"/>
    <col min="2791" max="2791" width="9.69166666666667" style="3" customWidth="1"/>
    <col min="2792" max="2792" width="9.19166666666667" style="3" customWidth="1"/>
    <col min="2793" max="2793" width="7.69166666666667" style="3" customWidth="1"/>
    <col min="2794" max="2794" width="9.19166666666667" style="3" customWidth="1"/>
    <col min="2795" max="2795" width="14.6916666666667" style="3" customWidth="1"/>
    <col min="2796" max="2796" width="13.6916666666667" style="3" customWidth="1"/>
    <col min="2797" max="2797" width="8" style="3" customWidth="1"/>
    <col min="2798" max="2798" width="7.69166666666667" style="3" customWidth="1"/>
    <col min="2799" max="2799" width="7.19166666666667" style="3" customWidth="1"/>
    <col min="2800" max="2800" width="9.19166666666667" style="3" customWidth="1"/>
    <col min="2801" max="2801" width="7.69166666666667" style="3" customWidth="1"/>
    <col min="2802" max="2803" width="8.69166666666667" style="3" customWidth="1"/>
    <col min="2804" max="2804" width="14.6916666666667" style="3" customWidth="1"/>
    <col min="2805" max="2805" width="13.6916666666667" style="3" customWidth="1"/>
    <col min="2806" max="2806" width="8.69166666666667" style="3" customWidth="1"/>
    <col min="2807" max="2809" width="10.6916666666667" style="3" customWidth="1"/>
    <col min="2810" max="2810" width="16.6916666666667" style="3" customWidth="1"/>
    <col min="2811" max="2814" width="10.6916666666667" style="3" customWidth="1"/>
    <col min="2815" max="2815" width="12" style="3" customWidth="1"/>
    <col min="2816" max="2816" width="10.6916666666667" style="3" customWidth="1"/>
    <col min="2817" max="2817" width="8.69166666666667" style="3" customWidth="1"/>
    <col min="2818" max="2822" width="13.6916666666667" style="3" customWidth="1"/>
    <col min="2823" max="2826" width="8.69166666666667" style="3" hidden="1"/>
    <col min="2827" max="3021" width="9" style="3" customWidth="1"/>
    <col min="3022" max="3022" width="4.5" style="3" customWidth="1"/>
    <col min="3023" max="3023" width="11" style="3" customWidth="1"/>
    <col min="3024" max="3024" width="8" style="3" customWidth="1"/>
    <col min="3025" max="3025" width="5.19166666666667" style="3" customWidth="1"/>
    <col min="3026" max="3026" width="13.1916666666667" style="3" customWidth="1"/>
    <col min="3027" max="3027" width="12.5" style="3" customWidth="1"/>
    <col min="3028" max="3037" width="10.6916666666667" style="3" customWidth="1"/>
    <col min="3038" max="3038" width="12.1916666666667" style="3" customWidth="1"/>
    <col min="3039" max="3039" width="8.19166666666667" style="3" customWidth="1"/>
    <col min="3040" max="3040" width="10.6916666666667" style="3" customWidth="1"/>
    <col min="3041" max="3041" width="10" style="3" customWidth="1"/>
    <col min="3042" max="3042" width="12.1916666666667" style="3" customWidth="1"/>
    <col min="3043" max="3043" width="9.69166666666667" style="3" customWidth="1"/>
    <col min="3044" max="3044" width="9.19166666666667" style="3" customWidth="1"/>
    <col min="3045" max="3045" width="9" style="3" customWidth="1"/>
    <col min="3046" max="3046" width="8.69166666666667" style="3" customWidth="1"/>
    <col min="3047" max="3047" width="9.69166666666667" style="3" customWidth="1"/>
    <col min="3048" max="3048" width="9.19166666666667" style="3" customWidth="1"/>
    <col min="3049" max="3049" width="7.69166666666667" style="3" customWidth="1"/>
    <col min="3050" max="3050" width="9.19166666666667" style="3" customWidth="1"/>
    <col min="3051" max="3051" width="14.6916666666667" style="3" customWidth="1"/>
    <col min="3052" max="3052" width="13.6916666666667" style="3" customWidth="1"/>
    <col min="3053" max="3053" width="8" style="3" customWidth="1"/>
    <col min="3054" max="3054" width="7.69166666666667" style="3" customWidth="1"/>
    <col min="3055" max="3055" width="7.19166666666667" style="3" customWidth="1"/>
    <col min="3056" max="3056" width="9.19166666666667" style="3" customWidth="1"/>
    <col min="3057" max="3057" width="7.69166666666667" style="3" customWidth="1"/>
    <col min="3058" max="3059" width="8.69166666666667" style="3" customWidth="1"/>
    <col min="3060" max="3060" width="14.6916666666667" style="3" customWidth="1"/>
    <col min="3061" max="3061" width="13.6916666666667" style="3" customWidth="1"/>
    <col min="3062" max="3062" width="8.69166666666667" style="3" customWidth="1"/>
    <col min="3063" max="3065" width="10.6916666666667" style="3" customWidth="1"/>
    <col min="3066" max="3066" width="16.6916666666667" style="3" customWidth="1"/>
    <col min="3067" max="3070" width="10.6916666666667" style="3" customWidth="1"/>
    <col min="3071" max="3071" width="12" style="3" customWidth="1"/>
    <col min="3072" max="3072" width="10.6916666666667" style="3" customWidth="1"/>
    <col min="3073" max="3073" width="8.69166666666667" style="3" customWidth="1"/>
    <col min="3074" max="3078" width="13.6916666666667" style="3" customWidth="1"/>
    <col min="3079" max="3082" width="8.69166666666667" style="3" hidden="1"/>
    <col min="3083" max="3277" width="9" style="3" customWidth="1"/>
    <col min="3278" max="3278" width="4.5" style="3" customWidth="1"/>
    <col min="3279" max="3279" width="11" style="3" customWidth="1"/>
    <col min="3280" max="3280" width="8" style="3" customWidth="1"/>
    <col min="3281" max="3281" width="5.19166666666667" style="3" customWidth="1"/>
    <col min="3282" max="3282" width="13.1916666666667" style="3" customWidth="1"/>
    <col min="3283" max="3283" width="12.5" style="3" customWidth="1"/>
    <col min="3284" max="3293" width="10.6916666666667" style="3" customWidth="1"/>
    <col min="3294" max="3294" width="12.1916666666667" style="3" customWidth="1"/>
    <col min="3295" max="3295" width="8.19166666666667" style="3" customWidth="1"/>
    <col min="3296" max="3296" width="10.6916666666667" style="3" customWidth="1"/>
    <col min="3297" max="3297" width="10" style="3" customWidth="1"/>
    <col min="3298" max="3298" width="12.1916666666667" style="3" customWidth="1"/>
    <col min="3299" max="3299" width="9.69166666666667" style="3" customWidth="1"/>
    <col min="3300" max="3300" width="9.19166666666667" style="3" customWidth="1"/>
    <col min="3301" max="3301" width="9" style="3" customWidth="1"/>
    <col min="3302" max="3302" width="8.69166666666667" style="3" customWidth="1"/>
    <col min="3303" max="3303" width="9.69166666666667" style="3" customWidth="1"/>
    <col min="3304" max="3304" width="9.19166666666667" style="3" customWidth="1"/>
    <col min="3305" max="3305" width="7.69166666666667" style="3" customWidth="1"/>
    <col min="3306" max="3306" width="9.19166666666667" style="3" customWidth="1"/>
    <col min="3307" max="3307" width="14.6916666666667" style="3" customWidth="1"/>
    <col min="3308" max="3308" width="13.6916666666667" style="3" customWidth="1"/>
    <col min="3309" max="3309" width="8" style="3" customWidth="1"/>
    <col min="3310" max="3310" width="7.69166666666667" style="3" customWidth="1"/>
    <col min="3311" max="3311" width="7.19166666666667" style="3" customWidth="1"/>
    <col min="3312" max="3312" width="9.19166666666667" style="3" customWidth="1"/>
    <col min="3313" max="3313" width="7.69166666666667" style="3" customWidth="1"/>
    <col min="3314" max="3315" width="8.69166666666667" style="3" customWidth="1"/>
    <col min="3316" max="3316" width="14.6916666666667" style="3" customWidth="1"/>
    <col min="3317" max="3317" width="13.6916666666667" style="3" customWidth="1"/>
    <col min="3318" max="3318" width="8.69166666666667" style="3" customWidth="1"/>
    <col min="3319" max="3321" width="10.6916666666667" style="3" customWidth="1"/>
    <col min="3322" max="3322" width="16.6916666666667" style="3" customWidth="1"/>
    <col min="3323" max="3326" width="10.6916666666667" style="3" customWidth="1"/>
    <col min="3327" max="3327" width="12" style="3" customWidth="1"/>
    <col min="3328" max="3328" width="10.6916666666667" style="3" customWidth="1"/>
    <col min="3329" max="3329" width="8.69166666666667" style="3" customWidth="1"/>
    <col min="3330" max="3334" width="13.6916666666667" style="3" customWidth="1"/>
    <col min="3335" max="3338" width="8.69166666666667" style="3" hidden="1"/>
    <col min="3339" max="3533" width="9" style="3" customWidth="1"/>
    <col min="3534" max="3534" width="4.5" style="3" customWidth="1"/>
    <col min="3535" max="3535" width="11" style="3" customWidth="1"/>
    <col min="3536" max="3536" width="8" style="3" customWidth="1"/>
    <col min="3537" max="3537" width="5.19166666666667" style="3" customWidth="1"/>
    <col min="3538" max="3538" width="13.1916666666667" style="3" customWidth="1"/>
    <col min="3539" max="3539" width="12.5" style="3" customWidth="1"/>
    <col min="3540" max="3549" width="10.6916666666667" style="3" customWidth="1"/>
    <col min="3550" max="3550" width="12.1916666666667" style="3" customWidth="1"/>
    <col min="3551" max="3551" width="8.19166666666667" style="3" customWidth="1"/>
    <col min="3552" max="3552" width="10.6916666666667" style="3" customWidth="1"/>
    <col min="3553" max="3553" width="10" style="3" customWidth="1"/>
    <col min="3554" max="3554" width="12.1916666666667" style="3" customWidth="1"/>
    <col min="3555" max="3555" width="9.69166666666667" style="3" customWidth="1"/>
    <col min="3556" max="3556" width="9.19166666666667" style="3" customWidth="1"/>
    <col min="3557" max="3557" width="9" style="3" customWidth="1"/>
    <col min="3558" max="3558" width="8.69166666666667" style="3" customWidth="1"/>
    <col min="3559" max="3559" width="9.69166666666667" style="3" customWidth="1"/>
    <col min="3560" max="3560" width="9.19166666666667" style="3" customWidth="1"/>
    <col min="3561" max="3561" width="7.69166666666667" style="3" customWidth="1"/>
    <col min="3562" max="3562" width="9.19166666666667" style="3" customWidth="1"/>
    <col min="3563" max="3563" width="14.6916666666667" style="3" customWidth="1"/>
    <col min="3564" max="3564" width="13.6916666666667" style="3" customWidth="1"/>
    <col min="3565" max="3565" width="8" style="3" customWidth="1"/>
    <col min="3566" max="3566" width="7.69166666666667" style="3" customWidth="1"/>
    <col min="3567" max="3567" width="7.19166666666667" style="3" customWidth="1"/>
    <col min="3568" max="3568" width="9.19166666666667" style="3" customWidth="1"/>
    <col min="3569" max="3569" width="7.69166666666667" style="3" customWidth="1"/>
    <col min="3570" max="3571" width="8.69166666666667" style="3" customWidth="1"/>
    <col min="3572" max="3572" width="14.6916666666667" style="3" customWidth="1"/>
    <col min="3573" max="3573" width="13.6916666666667" style="3" customWidth="1"/>
    <col min="3574" max="3574" width="8.69166666666667" style="3" customWidth="1"/>
    <col min="3575" max="3577" width="10.6916666666667" style="3" customWidth="1"/>
    <col min="3578" max="3578" width="16.6916666666667" style="3" customWidth="1"/>
    <col min="3579" max="3582" width="10.6916666666667" style="3" customWidth="1"/>
    <col min="3583" max="3583" width="12" style="3" customWidth="1"/>
    <col min="3584" max="3584" width="10.6916666666667" style="3" customWidth="1"/>
    <col min="3585" max="3585" width="8.69166666666667" style="3" customWidth="1"/>
    <col min="3586" max="3590" width="13.6916666666667" style="3" customWidth="1"/>
    <col min="3591" max="3594" width="8.69166666666667" style="3" hidden="1"/>
    <col min="3595" max="3789" width="9" style="3" customWidth="1"/>
    <col min="3790" max="3790" width="4.5" style="3" customWidth="1"/>
    <col min="3791" max="3791" width="11" style="3" customWidth="1"/>
    <col min="3792" max="3792" width="8" style="3" customWidth="1"/>
    <col min="3793" max="3793" width="5.19166666666667" style="3" customWidth="1"/>
    <col min="3794" max="3794" width="13.1916666666667" style="3" customWidth="1"/>
    <col min="3795" max="3795" width="12.5" style="3" customWidth="1"/>
    <col min="3796" max="3805" width="10.6916666666667" style="3" customWidth="1"/>
    <col min="3806" max="3806" width="12.1916666666667" style="3" customWidth="1"/>
    <col min="3807" max="3807" width="8.19166666666667" style="3" customWidth="1"/>
    <col min="3808" max="3808" width="10.6916666666667" style="3" customWidth="1"/>
    <col min="3809" max="3809" width="10" style="3" customWidth="1"/>
    <col min="3810" max="3810" width="12.1916666666667" style="3" customWidth="1"/>
    <col min="3811" max="3811" width="9.69166666666667" style="3" customWidth="1"/>
    <col min="3812" max="3812" width="9.19166666666667" style="3" customWidth="1"/>
    <col min="3813" max="3813" width="9" style="3" customWidth="1"/>
    <col min="3814" max="3814" width="8.69166666666667" style="3" customWidth="1"/>
    <col min="3815" max="3815" width="9.69166666666667" style="3" customWidth="1"/>
    <col min="3816" max="3816" width="9.19166666666667" style="3" customWidth="1"/>
    <col min="3817" max="3817" width="7.69166666666667" style="3" customWidth="1"/>
    <col min="3818" max="3818" width="9.19166666666667" style="3" customWidth="1"/>
    <col min="3819" max="3819" width="14.6916666666667" style="3" customWidth="1"/>
    <col min="3820" max="3820" width="13.6916666666667" style="3" customWidth="1"/>
    <col min="3821" max="3821" width="8" style="3" customWidth="1"/>
    <col min="3822" max="3822" width="7.69166666666667" style="3" customWidth="1"/>
    <col min="3823" max="3823" width="7.19166666666667" style="3" customWidth="1"/>
    <col min="3824" max="3824" width="9.19166666666667" style="3" customWidth="1"/>
    <col min="3825" max="3825" width="7.69166666666667" style="3" customWidth="1"/>
    <col min="3826" max="3827" width="8.69166666666667" style="3" customWidth="1"/>
    <col min="3828" max="3828" width="14.6916666666667" style="3" customWidth="1"/>
    <col min="3829" max="3829" width="13.6916666666667" style="3" customWidth="1"/>
    <col min="3830" max="3830" width="8.69166666666667" style="3" customWidth="1"/>
    <col min="3831" max="3833" width="10.6916666666667" style="3" customWidth="1"/>
    <col min="3834" max="3834" width="16.6916666666667" style="3" customWidth="1"/>
    <col min="3835" max="3838" width="10.6916666666667" style="3" customWidth="1"/>
    <col min="3839" max="3839" width="12" style="3" customWidth="1"/>
    <col min="3840" max="3840" width="10.6916666666667" style="3" customWidth="1"/>
    <col min="3841" max="3841" width="8.69166666666667" style="3" customWidth="1"/>
    <col min="3842" max="3846" width="13.6916666666667" style="3" customWidth="1"/>
    <col min="3847" max="3850" width="8.69166666666667" style="3" hidden="1"/>
    <col min="3851" max="4045" width="9" style="3" customWidth="1"/>
    <col min="4046" max="4046" width="4.5" style="3" customWidth="1"/>
    <col min="4047" max="4047" width="11" style="3" customWidth="1"/>
    <col min="4048" max="4048" width="8" style="3" customWidth="1"/>
    <col min="4049" max="4049" width="5.19166666666667" style="3" customWidth="1"/>
    <col min="4050" max="4050" width="13.1916666666667" style="3" customWidth="1"/>
    <col min="4051" max="4051" width="12.5" style="3" customWidth="1"/>
    <col min="4052" max="4061" width="10.6916666666667" style="3" customWidth="1"/>
    <col min="4062" max="4062" width="12.1916666666667" style="3" customWidth="1"/>
    <col min="4063" max="4063" width="8.19166666666667" style="3" customWidth="1"/>
    <col min="4064" max="4064" width="10.6916666666667" style="3" customWidth="1"/>
    <col min="4065" max="4065" width="10" style="3" customWidth="1"/>
    <col min="4066" max="4066" width="12.1916666666667" style="3" customWidth="1"/>
    <col min="4067" max="4067" width="9.69166666666667" style="3" customWidth="1"/>
    <col min="4068" max="4068" width="9.19166666666667" style="3" customWidth="1"/>
    <col min="4069" max="4069" width="9" style="3" customWidth="1"/>
    <col min="4070" max="4070" width="8.69166666666667" style="3" customWidth="1"/>
    <col min="4071" max="4071" width="9.69166666666667" style="3" customWidth="1"/>
    <col min="4072" max="4072" width="9.19166666666667" style="3" customWidth="1"/>
    <col min="4073" max="4073" width="7.69166666666667" style="3" customWidth="1"/>
    <col min="4074" max="4074" width="9.19166666666667" style="3" customWidth="1"/>
    <col min="4075" max="4075" width="14.6916666666667" style="3" customWidth="1"/>
    <col min="4076" max="4076" width="13.6916666666667" style="3" customWidth="1"/>
    <col min="4077" max="4077" width="8" style="3" customWidth="1"/>
    <col min="4078" max="4078" width="7.69166666666667" style="3" customWidth="1"/>
    <col min="4079" max="4079" width="7.19166666666667" style="3" customWidth="1"/>
    <col min="4080" max="4080" width="9.19166666666667" style="3" customWidth="1"/>
    <col min="4081" max="4081" width="7.69166666666667" style="3" customWidth="1"/>
    <col min="4082" max="4083" width="8.69166666666667" style="3" customWidth="1"/>
    <col min="4084" max="4084" width="14.6916666666667" style="3" customWidth="1"/>
    <col min="4085" max="4085" width="13.6916666666667" style="3" customWidth="1"/>
    <col min="4086" max="4086" width="8.69166666666667" style="3" customWidth="1"/>
    <col min="4087" max="4089" width="10.6916666666667" style="3" customWidth="1"/>
    <col min="4090" max="4090" width="16.6916666666667" style="3" customWidth="1"/>
    <col min="4091" max="4094" width="10.6916666666667" style="3" customWidth="1"/>
    <col min="4095" max="4095" width="12" style="3" customWidth="1"/>
    <col min="4096" max="4096" width="10.6916666666667" style="3" customWidth="1"/>
    <col min="4097" max="4097" width="8.69166666666667" style="3" customWidth="1"/>
    <col min="4098" max="4102" width="13.6916666666667" style="3" customWidth="1"/>
    <col min="4103" max="4106" width="8.69166666666667" style="3" hidden="1"/>
    <col min="4107" max="4301" width="9" style="3" customWidth="1"/>
    <col min="4302" max="4302" width="4.5" style="3" customWidth="1"/>
    <col min="4303" max="4303" width="11" style="3" customWidth="1"/>
    <col min="4304" max="4304" width="8" style="3" customWidth="1"/>
    <col min="4305" max="4305" width="5.19166666666667" style="3" customWidth="1"/>
    <col min="4306" max="4306" width="13.1916666666667" style="3" customWidth="1"/>
    <col min="4307" max="4307" width="12.5" style="3" customWidth="1"/>
    <col min="4308" max="4317" width="10.6916666666667" style="3" customWidth="1"/>
    <col min="4318" max="4318" width="12.1916666666667" style="3" customWidth="1"/>
    <col min="4319" max="4319" width="8.19166666666667" style="3" customWidth="1"/>
    <col min="4320" max="4320" width="10.6916666666667" style="3" customWidth="1"/>
    <col min="4321" max="4321" width="10" style="3" customWidth="1"/>
    <col min="4322" max="4322" width="12.1916666666667" style="3" customWidth="1"/>
    <col min="4323" max="4323" width="9.69166666666667" style="3" customWidth="1"/>
    <col min="4324" max="4324" width="9.19166666666667" style="3" customWidth="1"/>
    <col min="4325" max="4325" width="9" style="3" customWidth="1"/>
    <col min="4326" max="4326" width="8.69166666666667" style="3" customWidth="1"/>
    <col min="4327" max="4327" width="9.69166666666667" style="3" customWidth="1"/>
    <col min="4328" max="4328" width="9.19166666666667" style="3" customWidth="1"/>
    <col min="4329" max="4329" width="7.69166666666667" style="3" customWidth="1"/>
    <col min="4330" max="4330" width="9.19166666666667" style="3" customWidth="1"/>
    <col min="4331" max="4331" width="14.6916666666667" style="3" customWidth="1"/>
    <col min="4332" max="4332" width="13.6916666666667" style="3" customWidth="1"/>
    <col min="4333" max="4333" width="8" style="3" customWidth="1"/>
    <col min="4334" max="4334" width="7.69166666666667" style="3" customWidth="1"/>
    <col min="4335" max="4335" width="7.19166666666667" style="3" customWidth="1"/>
    <col min="4336" max="4336" width="9.19166666666667" style="3" customWidth="1"/>
    <col min="4337" max="4337" width="7.69166666666667" style="3" customWidth="1"/>
    <col min="4338" max="4339" width="8.69166666666667" style="3" customWidth="1"/>
    <col min="4340" max="4340" width="14.6916666666667" style="3" customWidth="1"/>
    <col min="4341" max="4341" width="13.6916666666667" style="3" customWidth="1"/>
    <col min="4342" max="4342" width="8.69166666666667" style="3" customWidth="1"/>
    <col min="4343" max="4345" width="10.6916666666667" style="3" customWidth="1"/>
    <col min="4346" max="4346" width="16.6916666666667" style="3" customWidth="1"/>
    <col min="4347" max="4350" width="10.6916666666667" style="3" customWidth="1"/>
    <col min="4351" max="4351" width="12" style="3" customWidth="1"/>
    <col min="4352" max="4352" width="10.6916666666667" style="3" customWidth="1"/>
    <col min="4353" max="4353" width="8.69166666666667" style="3" customWidth="1"/>
    <col min="4354" max="4358" width="13.6916666666667" style="3" customWidth="1"/>
    <col min="4359" max="4362" width="8.69166666666667" style="3" hidden="1"/>
    <col min="4363" max="4557" width="9" style="3" customWidth="1"/>
    <col min="4558" max="4558" width="4.5" style="3" customWidth="1"/>
    <col min="4559" max="4559" width="11" style="3" customWidth="1"/>
    <col min="4560" max="4560" width="8" style="3" customWidth="1"/>
    <col min="4561" max="4561" width="5.19166666666667" style="3" customWidth="1"/>
    <col min="4562" max="4562" width="13.1916666666667" style="3" customWidth="1"/>
    <col min="4563" max="4563" width="12.5" style="3" customWidth="1"/>
    <col min="4564" max="4573" width="10.6916666666667" style="3" customWidth="1"/>
    <col min="4574" max="4574" width="12.1916666666667" style="3" customWidth="1"/>
    <col min="4575" max="4575" width="8.19166666666667" style="3" customWidth="1"/>
    <col min="4576" max="4576" width="10.6916666666667" style="3" customWidth="1"/>
    <col min="4577" max="4577" width="10" style="3" customWidth="1"/>
    <col min="4578" max="4578" width="12.1916666666667" style="3" customWidth="1"/>
    <col min="4579" max="4579" width="9.69166666666667" style="3" customWidth="1"/>
    <col min="4580" max="4580" width="9.19166666666667" style="3" customWidth="1"/>
    <col min="4581" max="4581" width="9" style="3" customWidth="1"/>
    <col min="4582" max="4582" width="8.69166666666667" style="3" customWidth="1"/>
    <col min="4583" max="4583" width="9.69166666666667" style="3" customWidth="1"/>
    <col min="4584" max="4584" width="9.19166666666667" style="3" customWidth="1"/>
    <col min="4585" max="4585" width="7.69166666666667" style="3" customWidth="1"/>
    <col min="4586" max="4586" width="9.19166666666667" style="3" customWidth="1"/>
    <col min="4587" max="4587" width="14.6916666666667" style="3" customWidth="1"/>
    <col min="4588" max="4588" width="13.6916666666667" style="3" customWidth="1"/>
    <col min="4589" max="4589" width="8" style="3" customWidth="1"/>
    <col min="4590" max="4590" width="7.69166666666667" style="3" customWidth="1"/>
    <col min="4591" max="4591" width="7.19166666666667" style="3" customWidth="1"/>
    <col min="4592" max="4592" width="9.19166666666667" style="3" customWidth="1"/>
    <col min="4593" max="4593" width="7.69166666666667" style="3" customWidth="1"/>
    <col min="4594" max="4595" width="8.69166666666667" style="3" customWidth="1"/>
    <col min="4596" max="4596" width="14.6916666666667" style="3" customWidth="1"/>
    <col min="4597" max="4597" width="13.6916666666667" style="3" customWidth="1"/>
    <col min="4598" max="4598" width="8.69166666666667" style="3" customWidth="1"/>
    <col min="4599" max="4601" width="10.6916666666667" style="3" customWidth="1"/>
    <col min="4602" max="4602" width="16.6916666666667" style="3" customWidth="1"/>
    <col min="4603" max="4606" width="10.6916666666667" style="3" customWidth="1"/>
    <col min="4607" max="4607" width="12" style="3" customWidth="1"/>
    <col min="4608" max="4608" width="10.6916666666667" style="3" customWidth="1"/>
    <col min="4609" max="4609" width="8.69166666666667" style="3" customWidth="1"/>
    <col min="4610" max="4614" width="13.6916666666667" style="3" customWidth="1"/>
    <col min="4615" max="4618" width="8.69166666666667" style="3" hidden="1"/>
    <col min="4619" max="4813" width="9" style="3" customWidth="1"/>
    <col min="4814" max="4814" width="4.5" style="3" customWidth="1"/>
    <col min="4815" max="4815" width="11" style="3" customWidth="1"/>
    <col min="4816" max="4816" width="8" style="3" customWidth="1"/>
    <col min="4817" max="4817" width="5.19166666666667" style="3" customWidth="1"/>
    <col min="4818" max="4818" width="13.1916666666667" style="3" customWidth="1"/>
    <col min="4819" max="4819" width="12.5" style="3" customWidth="1"/>
    <col min="4820" max="4829" width="10.6916666666667" style="3" customWidth="1"/>
    <col min="4830" max="4830" width="12.1916666666667" style="3" customWidth="1"/>
    <col min="4831" max="4831" width="8.19166666666667" style="3" customWidth="1"/>
    <col min="4832" max="4832" width="10.6916666666667" style="3" customWidth="1"/>
    <col min="4833" max="4833" width="10" style="3" customWidth="1"/>
    <col min="4834" max="4834" width="12.1916666666667" style="3" customWidth="1"/>
    <col min="4835" max="4835" width="9.69166666666667" style="3" customWidth="1"/>
    <col min="4836" max="4836" width="9.19166666666667" style="3" customWidth="1"/>
    <col min="4837" max="4837" width="9" style="3" customWidth="1"/>
    <col min="4838" max="4838" width="8.69166666666667" style="3" customWidth="1"/>
    <col min="4839" max="4839" width="9.69166666666667" style="3" customWidth="1"/>
    <col min="4840" max="4840" width="9.19166666666667" style="3" customWidth="1"/>
    <col min="4841" max="4841" width="7.69166666666667" style="3" customWidth="1"/>
    <col min="4842" max="4842" width="9.19166666666667" style="3" customWidth="1"/>
    <col min="4843" max="4843" width="14.6916666666667" style="3" customWidth="1"/>
    <col min="4844" max="4844" width="13.6916666666667" style="3" customWidth="1"/>
    <col min="4845" max="4845" width="8" style="3" customWidth="1"/>
    <col min="4846" max="4846" width="7.69166666666667" style="3" customWidth="1"/>
    <col min="4847" max="4847" width="7.19166666666667" style="3" customWidth="1"/>
    <col min="4848" max="4848" width="9.19166666666667" style="3" customWidth="1"/>
    <col min="4849" max="4849" width="7.69166666666667" style="3" customWidth="1"/>
    <col min="4850" max="4851" width="8.69166666666667" style="3" customWidth="1"/>
    <col min="4852" max="4852" width="14.6916666666667" style="3" customWidth="1"/>
    <col min="4853" max="4853" width="13.6916666666667" style="3" customWidth="1"/>
    <col min="4854" max="4854" width="8.69166666666667" style="3" customWidth="1"/>
    <col min="4855" max="4857" width="10.6916666666667" style="3" customWidth="1"/>
    <col min="4858" max="4858" width="16.6916666666667" style="3" customWidth="1"/>
    <col min="4859" max="4862" width="10.6916666666667" style="3" customWidth="1"/>
    <col min="4863" max="4863" width="12" style="3" customWidth="1"/>
    <col min="4864" max="4864" width="10.6916666666667" style="3" customWidth="1"/>
    <col min="4865" max="4865" width="8.69166666666667" style="3" customWidth="1"/>
    <col min="4866" max="4870" width="13.6916666666667" style="3" customWidth="1"/>
    <col min="4871" max="4874" width="8.69166666666667" style="3" hidden="1"/>
    <col min="4875" max="5069" width="9" style="3" customWidth="1"/>
    <col min="5070" max="5070" width="4.5" style="3" customWidth="1"/>
    <col min="5071" max="5071" width="11" style="3" customWidth="1"/>
    <col min="5072" max="5072" width="8" style="3" customWidth="1"/>
    <col min="5073" max="5073" width="5.19166666666667" style="3" customWidth="1"/>
    <col min="5074" max="5074" width="13.1916666666667" style="3" customWidth="1"/>
    <col min="5075" max="5075" width="12.5" style="3" customWidth="1"/>
    <col min="5076" max="5085" width="10.6916666666667" style="3" customWidth="1"/>
    <col min="5086" max="5086" width="12.1916666666667" style="3" customWidth="1"/>
    <col min="5087" max="5087" width="8.19166666666667" style="3" customWidth="1"/>
    <col min="5088" max="5088" width="10.6916666666667" style="3" customWidth="1"/>
    <col min="5089" max="5089" width="10" style="3" customWidth="1"/>
    <col min="5090" max="5090" width="12.1916666666667" style="3" customWidth="1"/>
    <col min="5091" max="5091" width="9.69166666666667" style="3" customWidth="1"/>
    <col min="5092" max="5092" width="9.19166666666667" style="3" customWidth="1"/>
    <col min="5093" max="5093" width="9" style="3" customWidth="1"/>
    <col min="5094" max="5094" width="8.69166666666667" style="3" customWidth="1"/>
    <col min="5095" max="5095" width="9.69166666666667" style="3" customWidth="1"/>
    <col min="5096" max="5096" width="9.19166666666667" style="3" customWidth="1"/>
    <col min="5097" max="5097" width="7.69166666666667" style="3" customWidth="1"/>
    <col min="5098" max="5098" width="9.19166666666667" style="3" customWidth="1"/>
    <col min="5099" max="5099" width="14.6916666666667" style="3" customWidth="1"/>
    <col min="5100" max="5100" width="13.6916666666667" style="3" customWidth="1"/>
    <col min="5101" max="5101" width="8" style="3" customWidth="1"/>
    <col min="5102" max="5102" width="7.69166666666667" style="3" customWidth="1"/>
    <col min="5103" max="5103" width="7.19166666666667" style="3" customWidth="1"/>
    <col min="5104" max="5104" width="9.19166666666667" style="3" customWidth="1"/>
    <col min="5105" max="5105" width="7.69166666666667" style="3" customWidth="1"/>
    <col min="5106" max="5107" width="8.69166666666667" style="3" customWidth="1"/>
    <col min="5108" max="5108" width="14.6916666666667" style="3" customWidth="1"/>
    <col min="5109" max="5109" width="13.6916666666667" style="3" customWidth="1"/>
    <col min="5110" max="5110" width="8.69166666666667" style="3" customWidth="1"/>
    <col min="5111" max="5113" width="10.6916666666667" style="3" customWidth="1"/>
    <col min="5114" max="5114" width="16.6916666666667" style="3" customWidth="1"/>
    <col min="5115" max="5118" width="10.6916666666667" style="3" customWidth="1"/>
    <col min="5119" max="5119" width="12" style="3" customWidth="1"/>
    <col min="5120" max="5120" width="10.6916666666667" style="3" customWidth="1"/>
    <col min="5121" max="5121" width="8.69166666666667" style="3" customWidth="1"/>
    <col min="5122" max="5126" width="13.6916666666667" style="3" customWidth="1"/>
    <col min="5127" max="5130" width="8.69166666666667" style="3" hidden="1"/>
    <col min="5131" max="5325" width="9" style="3" customWidth="1"/>
    <col min="5326" max="5326" width="4.5" style="3" customWidth="1"/>
    <col min="5327" max="5327" width="11" style="3" customWidth="1"/>
    <col min="5328" max="5328" width="8" style="3" customWidth="1"/>
    <col min="5329" max="5329" width="5.19166666666667" style="3" customWidth="1"/>
    <col min="5330" max="5330" width="13.1916666666667" style="3" customWidth="1"/>
    <col min="5331" max="5331" width="12.5" style="3" customWidth="1"/>
    <col min="5332" max="5341" width="10.6916666666667" style="3" customWidth="1"/>
    <col min="5342" max="5342" width="12.1916666666667" style="3" customWidth="1"/>
    <col min="5343" max="5343" width="8.19166666666667" style="3" customWidth="1"/>
    <col min="5344" max="5344" width="10.6916666666667" style="3" customWidth="1"/>
    <col min="5345" max="5345" width="10" style="3" customWidth="1"/>
    <col min="5346" max="5346" width="12.1916666666667" style="3" customWidth="1"/>
    <col min="5347" max="5347" width="9.69166666666667" style="3" customWidth="1"/>
    <col min="5348" max="5348" width="9.19166666666667" style="3" customWidth="1"/>
    <col min="5349" max="5349" width="9" style="3" customWidth="1"/>
    <col min="5350" max="5350" width="8.69166666666667" style="3" customWidth="1"/>
    <col min="5351" max="5351" width="9.69166666666667" style="3" customWidth="1"/>
    <col min="5352" max="5352" width="9.19166666666667" style="3" customWidth="1"/>
    <col min="5353" max="5353" width="7.69166666666667" style="3" customWidth="1"/>
    <col min="5354" max="5354" width="9.19166666666667" style="3" customWidth="1"/>
    <col min="5355" max="5355" width="14.6916666666667" style="3" customWidth="1"/>
    <col min="5356" max="5356" width="13.6916666666667" style="3" customWidth="1"/>
    <col min="5357" max="5357" width="8" style="3" customWidth="1"/>
    <col min="5358" max="5358" width="7.69166666666667" style="3" customWidth="1"/>
    <col min="5359" max="5359" width="7.19166666666667" style="3" customWidth="1"/>
    <col min="5360" max="5360" width="9.19166666666667" style="3" customWidth="1"/>
    <col min="5361" max="5361" width="7.69166666666667" style="3" customWidth="1"/>
    <col min="5362" max="5363" width="8.69166666666667" style="3" customWidth="1"/>
    <col min="5364" max="5364" width="14.6916666666667" style="3" customWidth="1"/>
    <col min="5365" max="5365" width="13.6916666666667" style="3" customWidth="1"/>
    <col min="5366" max="5366" width="8.69166666666667" style="3" customWidth="1"/>
    <col min="5367" max="5369" width="10.6916666666667" style="3" customWidth="1"/>
    <col min="5370" max="5370" width="16.6916666666667" style="3" customWidth="1"/>
    <col min="5371" max="5374" width="10.6916666666667" style="3" customWidth="1"/>
    <col min="5375" max="5375" width="12" style="3" customWidth="1"/>
    <col min="5376" max="5376" width="10.6916666666667" style="3" customWidth="1"/>
    <col min="5377" max="5377" width="8.69166666666667" style="3" customWidth="1"/>
    <col min="5378" max="5382" width="13.6916666666667" style="3" customWidth="1"/>
    <col min="5383" max="5386" width="8.69166666666667" style="3" hidden="1"/>
    <col min="5387" max="5581" width="9" style="3" customWidth="1"/>
    <col min="5582" max="5582" width="4.5" style="3" customWidth="1"/>
    <col min="5583" max="5583" width="11" style="3" customWidth="1"/>
    <col min="5584" max="5584" width="8" style="3" customWidth="1"/>
    <col min="5585" max="5585" width="5.19166666666667" style="3" customWidth="1"/>
    <col min="5586" max="5586" width="13.1916666666667" style="3" customWidth="1"/>
    <col min="5587" max="5587" width="12.5" style="3" customWidth="1"/>
    <col min="5588" max="5597" width="10.6916666666667" style="3" customWidth="1"/>
    <col min="5598" max="5598" width="12.1916666666667" style="3" customWidth="1"/>
    <col min="5599" max="5599" width="8.19166666666667" style="3" customWidth="1"/>
    <col min="5600" max="5600" width="10.6916666666667" style="3" customWidth="1"/>
    <col min="5601" max="5601" width="10" style="3" customWidth="1"/>
    <col min="5602" max="5602" width="12.1916666666667" style="3" customWidth="1"/>
    <col min="5603" max="5603" width="9.69166666666667" style="3" customWidth="1"/>
    <col min="5604" max="5604" width="9.19166666666667" style="3" customWidth="1"/>
    <col min="5605" max="5605" width="9" style="3" customWidth="1"/>
    <col min="5606" max="5606" width="8.69166666666667" style="3" customWidth="1"/>
    <col min="5607" max="5607" width="9.69166666666667" style="3" customWidth="1"/>
    <col min="5608" max="5608" width="9.19166666666667" style="3" customWidth="1"/>
    <col min="5609" max="5609" width="7.69166666666667" style="3" customWidth="1"/>
    <col min="5610" max="5610" width="9.19166666666667" style="3" customWidth="1"/>
    <col min="5611" max="5611" width="14.6916666666667" style="3" customWidth="1"/>
    <col min="5612" max="5612" width="13.6916666666667" style="3" customWidth="1"/>
    <col min="5613" max="5613" width="8" style="3" customWidth="1"/>
    <col min="5614" max="5614" width="7.69166666666667" style="3" customWidth="1"/>
    <col min="5615" max="5615" width="7.19166666666667" style="3" customWidth="1"/>
    <col min="5616" max="5616" width="9.19166666666667" style="3" customWidth="1"/>
    <col min="5617" max="5617" width="7.69166666666667" style="3" customWidth="1"/>
    <col min="5618" max="5619" width="8.69166666666667" style="3" customWidth="1"/>
    <col min="5620" max="5620" width="14.6916666666667" style="3" customWidth="1"/>
    <col min="5621" max="5621" width="13.6916666666667" style="3" customWidth="1"/>
    <col min="5622" max="5622" width="8.69166666666667" style="3" customWidth="1"/>
    <col min="5623" max="5625" width="10.6916666666667" style="3" customWidth="1"/>
    <col min="5626" max="5626" width="16.6916666666667" style="3" customWidth="1"/>
    <col min="5627" max="5630" width="10.6916666666667" style="3" customWidth="1"/>
    <col min="5631" max="5631" width="12" style="3" customWidth="1"/>
    <col min="5632" max="5632" width="10.6916666666667" style="3" customWidth="1"/>
    <col min="5633" max="5633" width="8.69166666666667" style="3" customWidth="1"/>
    <col min="5634" max="5638" width="13.6916666666667" style="3" customWidth="1"/>
    <col min="5639" max="5642" width="8.69166666666667" style="3" hidden="1"/>
    <col min="5643" max="5837" width="9" style="3" customWidth="1"/>
    <col min="5838" max="5838" width="4.5" style="3" customWidth="1"/>
    <col min="5839" max="5839" width="11" style="3" customWidth="1"/>
    <col min="5840" max="5840" width="8" style="3" customWidth="1"/>
    <col min="5841" max="5841" width="5.19166666666667" style="3" customWidth="1"/>
    <col min="5842" max="5842" width="13.1916666666667" style="3" customWidth="1"/>
    <col min="5843" max="5843" width="12.5" style="3" customWidth="1"/>
    <col min="5844" max="5853" width="10.6916666666667" style="3" customWidth="1"/>
    <col min="5854" max="5854" width="12.1916666666667" style="3" customWidth="1"/>
    <col min="5855" max="5855" width="8.19166666666667" style="3" customWidth="1"/>
    <col min="5856" max="5856" width="10.6916666666667" style="3" customWidth="1"/>
    <col min="5857" max="5857" width="10" style="3" customWidth="1"/>
    <col min="5858" max="5858" width="12.1916666666667" style="3" customWidth="1"/>
    <col min="5859" max="5859" width="9.69166666666667" style="3" customWidth="1"/>
    <col min="5860" max="5860" width="9.19166666666667" style="3" customWidth="1"/>
    <col min="5861" max="5861" width="9" style="3" customWidth="1"/>
    <col min="5862" max="5862" width="8.69166666666667" style="3" customWidth="1"/>
    <col min="5863" max="5863" width="9.69166666666667" style="3" customWidth="1"/>
    <col min="5864" max="5864" width="9.19166666666667" style="3" customWidth="1"/>
    <col min="5865" max="5865" width="7.69166666666667" style="3" customWidth="1"/>
    <col min="5866" max="5866" width="9.19166666666667" style="3" customWidth="1"/>
    <col min="5867" max="5867" width="14.6916666666667" style="3" customWidth="1"/>
    <col min="5868" max="5868" width="13.6916666666667" style="3" customWidth="1"/>
    <col min="5869" max="5869" width="8" style="3" customWidth="1"/>
    <col min="5870" max="5870" width="7.69166666666667" style="3" customWidth="1"/>
    <col min="5871" max="5871" width="7.19166666666667" style="3" customWidth="1"/>
    <col min="5872" max="5872" width="9.19166666666667" style="3" customWidth="1"/>
    <col min="5873" max="5873" width="7.69166666666667" style="3" customWidth="1"/>
    <col min="5874" max="5875" width="8.69166666666667" style="3" customWidth="1"/>
    <col min="5876" max="5876" width="14.6916666666667" style="3" customWidth="1"/>
    <col min="5877" max="5877" width="13.6916666666667" style="3" customWidth="1"/>
    <col min="5878" max="5878" width="8.69166666666667" style="3" customWidth="1"/>
    <col min="5879" max="5881" width="10.6916666666667" style="3" customWidth="1"/>
    <col min="5882" max="5882" width="16.6916666666667" style="3" customWidth="1"/>
    <col min="5883" max="5886" width="10.6916666666667" style="3" customWidth="1"/>
    <col min="5887" max="5887" width="12" style="3" customWidth="1"/>
    <col min="5888" max="5888" width="10.6916666666667" style="3" customWidth="1"/>
    <col min="5889" max="5889" width="8.69166666666667" style="3" customWidth="1"/>
    <col min="5890" max="5894" width="13.6916666666667" style="3" customWidth="1"/>
    <col min="5895" max="5898" width="8.69166666666667" style="3" hidden="1"/>
    <col min="5899" max="6093" width="9" style="3" customWidth="1"/>
    <col min="6094" max="6094" width="4.5" style="3" customWidth="1"/>
    <col min="6095" max="6095" width="11" style="3" customWidth="1"/>
    <col min="6096" max="6096" width="8" style="3" customWidth="1"/>
    <col min="6097" max="6097" width="5.19166666666667" style="3" customWidth="1"/>
    <col min="6098" max="6098" width="13.1916666666667" style="3" customWidth="1"/>
    <col min="6099" max="6099" width="12.5" style="3" customWidth="1"/>
    <col min="6100" max="6109" width="10.6916666666667" style="3" customWidth="1"/>
    <col min="6110" max="6110" width="12.1916666666667" style="3" customWidth="1"/>
    <col min="6111" max="6111" width="8.19166666666667" style="3" customWidth="1"/>
    <col min="6112" max="6112" width="10.6916666666667" style="3" customWidth="1"/>
    <col min="6113" max="6113" width="10" style="3" customWidth="1"/>
    <col min="6114" max="6114" width="12.1916666666667" style="3" customWidth="1"/>
    <col min="6115" max="6115" width="9.69166666666667" style="3" customWidth="1"/>
    <col min="6116" max="6116" width="9.19166666666667" style="3" customWidth="1"/>
    <col min="6117" max="6117" width="9" style="3" customWidth="1"/>
    <col min="6118" max="6118" width="8.69166666666667" style="3" customWidth="1"/>
    <col min="6119" max="6119" width="9.69166666666667" style="3" customWidth="1"/>
    <col min="6120" max="6120" width="9.19166666666667" style="3" customWidth="1"/>
    <col min="6121" max="6121" width="7.69166666666667" style="3" customWidth="1"/>
    <col min="6122" max="6122" width="9.19166666666667" style="3" customWidth="1"/>
    <col min="6123" max="6123" width="14.6916666666667" style="3" customWidth="1"/>
    <col min="6124" max="6124" width="13.6916666666667" style="3" customWidth="1"/>
    <col min="6125" max="6125" width="8" style="3" customWidth="1"/>
    <col min="6126" max="6126" width="7.69166666666667" style="3" customWidth="1"/>
    <col min="6127" max="6127" width="7.19166666666667" style="3" customWidth="1"/>
    <col min="6128" max="6128" width="9.19166666666667" style="3" customWidth="1"/>
    <col min="6129" max="6129" width="7.69166666666667" style="3" customWidth="1"/>
    <col min="6130" max="6131" width="8.69166666666667" style="3" customWidth="1"/>
    <col min="6132" max="6132" width="14.6916666666667" style="3" customWidth="1"/>
    <col min="6133" max="6133" width="13.6916666666667" style="3" customWidth="1"/>
    <col min="6134" max="6134" width="8.69166666666667" style="3" customWidth="1"/>
    <col min="6135" max="6137" width="10.6916666666667" style="3" customWidth="1"/>
    <col min="6138" max="6138" width="16.6916666666667" style="3" customWidth="1"/>
    <col min="6139" max="6142" width="10.6916666666667" style="3" customWidth="1"/>
    <col min="6143" max="6143" width="12" style="3" customWidth="1"/>
    <col min="6144" max="6144" width="10.6916666666667" style="3" customWidth="1"/>
    <col min="6145" max="6145" width="8.69166666666667" style="3" customWidth="1"/>
    <col min="6146" max="6150" width="13.6916666666667" style="3" customWidth="1"/>
    <col min="6151" max="6154" width="8.69166666666667" style="3" hidden="1"/>
    <col min="6155" max="6349" width="9" style="3" customWidth="1"/>
    <col min="6350" max="6350" width="4.5" style="3" customWidth="1"/>
    <col min="6351" max="6351" width="11" style="3" customWidth="1"/>
    <col min="6352" max="6352" width="8" style="3" customWidth="1"/>
    <col min="6353" max="6353" width="5.19166666666667" style="3" customWidth="1"/>
    <col min="6354" max="6354" width="13.1916666666667" style="3" customWidth="1"/>
    <col min="6355" max="6355" width="12.5" style="3" customWidth="1"/>
    <col min="6356" max="6365" width="10.6916666666667" style="3" customWidth="1"/>
    <col min="6366" max="6366" width="12.1916666666667" style="3" customWidth="1"/>
    <col min="6367" max="6367" width="8.19166666666667" style="3" customWidth="1"/>
    <col min="6368" max="6368" width="10.6916666666667" style="3" customWidth="1"/>
    <col min="6369" max="6369" width="10" style="3" customWidth="1"/>
    <col min="6370" max="6370" width="12.1916666666667" style="3" customWidth="1"/>
    <col min="6371" max="6371" width="9.69166666666667" style="3" customWidth="1"/>
    <col min="6372" max="6372" width="9.19166666666667" style="3" customWidth="1"/>
    <col min="6373" max="6373" width="9" style="3" customWidth="1"/>
    <col min="6374" max="6374" width="8.69166666666667" style="3" customWidth="1"/>
    <col min="6375" max="6375" width="9.69166666666667" style="3" customWidth="1"/>
    <col min="6376" max="6376" width="9.19166666666667" style="3" customWidth="1"/>
    <col min="6377" max="6377" width="7.69166666666667" style="3" customWidth="1"/>
    <col min="6378" max="6378" width="9.19166666666667" style="3" customWidth="1"/>
    <col min="6379" max="6379" width="14.6916666666667" style="3" customWidth="1"/>
    <col min="6380" max="6380" width="13.6916666666667" style="3" customWidth="1"/>
    <col min="6381" max="6381" width="8" style="3" customWidth="1"/>
    <col min="6382" max="6382" width="7.69166666666667" style="3" customWidth="1"/>
    <col min="6383" max="6383" width="7.19166666666667" style="3" customWidth="1"/>
    <col min="6384" max="6384" width="9.19166666666667" style="3" customWidth="1"/>
    <col min="6385" max="6385" width="7.69166666666667" style="3" customWidth="1"/>
    <col min="6386" max="6387" width="8.69166666666667" style="3" customWidth="1"/>
    <col min="6388" max="6388" width="14.6916666666667" style="3" customWidth="1"/>
    <col min="6389" max="6389" width="13.6916666666667" style="3" customWidth="1"/>
    <col min="6390" max="6390" width="8.69166666666667" style="3" customWidth="1"/>
    <col min="6391" max="6393" width="10.6916666666667" style="3" customWidth="1"/>
    <col min="6394" max="6394" width="16.6916666666667" style="3" customWidth="1"/>
    <col min="6395" max="6398" width="10.6916666666667" style="3" customWidth="1"/>
    <col min="6399" max="6399" width="12" style="3" customWidth="1"/>
    <col min="6400" max="6400" width="10.6916666666667" style="3" customWidth="1"/>
    <col min="6401" max="6401" width="8.69166666666667" style="3" customWidth="1"/>
    <col min="6402" max="6406" width="13.6916666666667" style="3" customWidth="1"/>
    <col min="6407" max="6410" width="8.69166666666667" style="3" hidden="1"/>
    <col min="6411" max="6605" width="9" style="3" customWidth="1"/>
    <col min="6606" max="6606" width="4.5" style="3" customWidth="1"/>
    <col min="6607" max="6607" width="11" style="3" customWidth="1"/>
    <col min="6608" max="6608" width="8" style="3" customWidth="1"/>
    <col min="6609" max="6609" width="5.19166666666667" style="3" customWidth="1"/>
    <col min="6610" max="6610" width="13.1916666666667" style="3" customWidth="1"/>
    <col min="6611" max="6611" width="12.5" style="3" customWidth="1"/>
    <col min="6612" max="6621" width="10.6916666666667" style="3" customWidth="1"/>
    <col min="6622" max="6622" width="12.1916666666667" style="3" customWidth="1"/>
    <col min="6623" max="6623" width="8.19166666666667" style="3" customWidth="1"/>
    <col min="6624" max="6624" width="10.6916666666667" style="3" customWidth="1"/>
    <col min="6625" max="6625" width="10" style="3" customWidth="1"/>
    <col min="6626" max="6626" width="12.1916666666667" style="3" customWidth="1"/>
    <col min="6627" max="6627" width="9.69166666666667" style="3" customWidth="1"/>
    <col min="6628" max="6628" width="9.19166666666667" style="3" customWidth="1"/>
    <col min="6629" max="6629" width="9" style="3" customWidth="1"/>
    <col min="6630" max="6630" width="8.69166666666667" style="3" customWidth="1"/>
    <col min="6631" max="6631" width="9.69166666666667" style="3" customWidth="1"/>
    <col min="6632" max="6632" width="9.19166666666667" style="3" customWidth="1"/>
    <col min="6633" max="6633" width="7.69166666666667" style="3" customWidth="1"/>
    <col min="6634" max="6634" width="9.19166666666667" style="3" customWidth="1"/>
    <col min="6635" max="6635" width="14.6916666666667" style="3" customWidth="1"/>
    <col min="6636" max="6636" width="13.6916666666667" style="3" customWidth="1"/>
    <col min="6637" max="6637" width="8" style="3" customWidth="1"/>
    <col min="6638" max="6638" width="7.69166666666667" style="3" customWidth="1"/>
    <col min="6639" max="6639" width="7.19166666666667" style="3" customWidth="1"/>
    <col min="6640" max="6640" width="9.19166666666667" style="3" customWidth="1"/>
    <col min="6641" max="6641" width="7.69166666666667" style="3" customWidth="1"/>
    <col min="6642" max="6643" width="8.69166666666667" style="3" customWidth="1"/>
    <col min="6644" max="6644" width="14.6916666666667" style="3" customWidth="1"/>
    <col min="6645" max="6645" width="13.6916666666667" style="3" customWidth="1"/>
    <col min="6646" max="6646" width="8.69166666666667" style="3" customWidth="1"/>
    <col min="6647" max="6649" width="10.6916666666667" style="3" customWidth="1"/>
    <col min="6650" max="6650" width="16.6916666666667" style="3" customWidth="1"/>
    <col min="6651" max="6654" width="10.6916666666667" style="3" customWidth="1"/>
    <col min="6655" max="6655" width="12" style="3" customWidth="1"/>
    <col min="6656" max="6656" width="10.6916666666667" style="3" customWidth="1"/>
    <col min="6657" max="6657" width="8.69166666666667" style="3" customWidth="1"/>
    <col min="6658" max="6662" width="13.6916666666667" style="3" customWidth="1"/>
    <col min="6663" max="6666" width="8.69166666666667" style="3" hidden="1"/>
    <col min="6667" max="6861" width="9" style="3" customWidth="1"/>
    <col min="6862" max="6862" width="4.5" style="3" customWidth="1"/>
    <col min="6863" max="6863" width="11" style="3" customWidth="1"/>
    <col min="6864" max="6864" width="8" style="3" customWidth="1"/>
    <col min="6865" max="6865" width="5.19166666666667" style="3" customWidth="1"/>
    <col min="6866" max="6866" width="13.1916666666667" style="3" customWidth="1"/>
    <col min="6867" max="6867" width="12.5" style="3" customWidth="1"/>
    <col min="6868" max="6877" width="10.6916666666667" style="3" customWidth="1"/>
    <col min="6878" max="6878" width="12.1916666666667" style="3" customWidth="1"/>
    <col min="6879" max="6879" width="8.19166666666667" style="3" customWidth="1"/>
    <col min="6880" max="6880" width="10.6916666666667" style="3" customWidth="1"/>
    <col min="6881" max="6881" width="10" style="3" customWidth="1"/>
    <col min="6882" max="6882" width="12.1916666666667" style="3" customWidth="1"/>
    <col min="6883" max="6883" width="9.69166666666667" style="3" customWidth="1"/>
    <col min="6884" max="6884" width="9.19166666666667" style="3" customWidth="1"/>
    <col min="6885" max="6885" width="9" style="3" customWidth="1"/>
    <col min="6886" max="6886" width="8.69166666666667" style="3" customWidth="1"/>
    <col min="6887" max="6887" width="9.69166666666667" style="3" customWidth="1"/>
    <col min="6888" max="6888" width="9.19166666666667" style="3" customWidth="1"/>
    <col min="6889" max="6889" width="7.69166666666667" style="3" customWidth="1"/>
    <col min="6890" max="6890" width="9.19166666666667" style="3" customWidth="1"/>
    <col min="6891" max="6891" width="14.6916666666667" style="3" customWidth="1"/>
    <col min="6892" max="6892" width="13.6916666666667" style="3" customWidth="1"/>
    <col min="6893" max="6893" width="8" style="3" customWidth="1"/>
    <col min="6894" max="6894" width="7.69166666666667" style="3" customWidth="1"/>
    <col min="6895" max="6895" width="7.19166666666667" style="3" customWidth="1"/>
    <col min="6896" max="6896" width="9.19166666666667" style="3" customWidth="1"/>
    <col min="6897" max="6897" width="7.69166666666667" style="3" customWidth="1"/>
    <col min="6898" max="6899" width="8.69166666666667" style="3" customWidth="1"/>
    <col min="6900" max="6900" width="14.6916666666667" style="3" customWidth="1"/>
    <col min="6901" max="6901" width="13.6916666666667" style="3" customWidth="1"/>
    <col min="6902" max="6902" width="8.69166666666667" style="3" customWidth="1"/>
    <col min="6903" max="6905" width="10.6916666666667" style="3" customWidth="1"/>
    <col min="6906" max="6906" width="16.6916666666667" style="3" customWidth="1"/>
    <col min="6907" max="6910" width="10.6916666666667" style="3" customWidth="1"/>
    <col min="6911" max="6911" width="12" style="3" customWidth="1"/>
    <col min="6912" max="6912" width="10.6916666666667" style="3" customWidth="1"/>
    <col min="6913" max="6913" width="8.69166666666667" style="3" customWidth="1"/>
    <col min="6914" max="6918" width="13.6916666666667" style="3" customWidth="1"/>
    <col min="6919" max="6922" width="8.69166666666667" style="3" hidden="1"/>
    <col min="6923" max="7117" width="9" style="3" customWidth="1"/>
    <col min="7118" max="7118" width="4.5" style="3" customWidth="1"/>
    <col min="7119" max="7119" width="11" style="3" customWidth="1"/>
    <col min="7120" max="7120" width="8" style="3" customWidth="1"/>
    <col min="7121" max="7121" width="5.19166666666667" style="3" customWidth="1"/>
    <col min="7122" max="7122" width="13.1916666666667" style="3" customWidth="1"/>
    <col min="7123" max="7123" width="12.5" style="3" customWidth="1"/>
    <col min="7124" max="7133" width="10.6916666666667" style="3" customWidth="1"/>
    <col min="7134" max="7134" width="12.1916666666667" style="3" customWidth="1"/>
    <col min="7135" max="7135" width="8.19166666666667" style="3" customWidth="1"/>
    <col min="7136" max="7136" width="10.6916666666667" style="3" customWidth="1"/>
    <col min="7137" max="7137" width="10" style="3" customWidth="1"/>
    <col min="7138" max="7138" width="12.1916666666667" style="3" customWidth="1"/>
    <col min="7139" max="7139" width="9.69166666666667" style="3" customWidth="1"/>
    <col min="7140" max="7140" width="9.19166666666667" style="3" customWidth="1"/>
    <col min="7141" max="7141" width="9" style="3" customWidth="1"/>
    <col min="7142" max="7142" width="8.69166666666667" style="3" customWidth="1"/>
    <col min="7143" max="7143" width="9.69166666666667" style="3" customWidth="1"/>
    <col min="7144" max="7144" width="9.19166666666667" style="3" customWidth="1"/>
    <col min="7145" max="7145" width="7.69166666666667" style="3" customWidth="1"/>
    <col min="7146" max="7146" width="9.19166666666667" style="3" customWidth="1"/>
    <col min="7147" max="7147" width="14.6916666666667" style="3" customWidth="1"/>
    <col min="7148" max="7148" width="13.6916666666667" style="3" customWidth="1"/>
    <col min="7149" max="7149" width="8" style="3" customWidth="1"/>
    <col min="7150" max="7150" width="7.69166666666667" style="3" customWidth="1"/>
    <col min="7151" max="7151" width="7.19166666666667" style="3" customWidth="1"/>
    <col min="7152" max="7152" width="9.19166666666667" style="3" customWidth="1"/>
    <col min="7153" max="7153" width="7.69166666666667" style="3" customWidth="1"/>
    <col min="7154" max="7155" width="8.69166666666667" style="3" customWidth="1"/>
    <col min="7156" max="7156" width="14.6916666666667" style="3" customWidth="1"/>
    <col min="7157" max="7157" width="13.6916666666667" style="3" customWidth="1"/>
    <col min="7158" max="7158" width="8.69166666666667" style="3" customWidth="1"/>
    <col min="7159" max="7161" width="10.6916666666667" style="3" customWidth="1"/>
    <col min="7162" max="7162" width="16.6916666666667" style="3" customWidth="1"/>
    <col min="7163" max="7166" width="10.6916666666667" style="3" customWidth="1"/>
    <col min="7167" max="7167" width="12" style="3" customWidth="1"/>
    <col min="7168" max="7168" width="10.6916666666667" style="3" customWidth="1"/>
    <col min="7169" max="7169" width="8.69166666666667" style="3" customWidth="1"/>
    <col min="7170" max="7174" width="13.6916666666667" style="3" customWidth="1"/>
    <col min="7175" max="7178" width="8.69166666666667" style="3" hidden="1"/>
    <col min="7179" max="7373" width="9" style="3" customWidth="1"/>
    <col min="7374" max="7374" width="4.5" style="3" customWidth="1"/>
    <col min="7375" max="7375" width="11" style="3" customWidth="1"/>
    <col min="7376" max="7376" width="8" style="3" customWidth="1"/>
    <col min="7377" max="7377" width="5.19166666666667" style="3" customWidth="1"/>
    <col min="7378" max="7378" width="13.1916666666667" style="3" customWidth="1"/>
    <col min="7379" max="7379" width="12.5" style="3" customWidth="1"/>
    <col min="7380" max="7389" width="10.6916666666667" style="3" customWidth="1"/>
    <col min="7390" max="7390" width="12.1916666666667" style="3" customWidth="1"/>
    <col min="7391" max="7391" width="8.19166666666667" style="3" customWidth="1"/>
    <col min="7392" max="7392" width="10.6916666666667" style="3" customWidth="1"/>
    <col min="7393" max="7393" width="10" style="3" customWidth="1"/>
    <col min="7394" max="7394" width="12.1916666666667" style="3" customWidth="1"/>
    <col min="7395" max="7395" width="9.69166666666667" style="3" customWidth="1"/>
    <col min="7396" max="7396" width="9.19166666666667" style="3" customWidth="1"/>
    <col min="7397" max="7397" width="9" style="3" customWidth="1"/>
    <col min="7398" max="7398" width="8.69166666666667" style="3" customWidth="1"/>
    <col min="7399" max="7399" width="9.69166666666667" style="3" customWidth="1"/>
    <col min="7400" max="7400" width="9.19166666666667" style="3" customWidth="1"/>
    <col min="7401" max="7401" width="7.69166666666667" style="3" customWidth="1"/>
    <col min="7402" max="7402" width="9.19166666666667" style="3" customWidth="1"/>
    <col min="7403" max="7403" width="14.6916666666667" style="3" customWidth="1"/>
    <col min="7404" max="7404" width="13.6916666666667" style="3" customWidth="1"/>
    <col min="7405" max="7405" width="8" style="3" customWidth="1"/>
    <col min="7406" max="7406" width="7.69166666666667" style="3" customWidth="1"/>
    <col min="7407" max="7407" width="7.19166666666667" style="3" customWidth="1"/>
    <col min="7408" max="7408" width="9.19166666666667" style="3" customWidth="1"/>
    <col min="7409" max="7409" width="7.69166666666667" style="3" customWidth="1"/>
    <col min="7410" max="7411" width="8.69166666666667" style="3" customWidth="1"/>
    <col min="7412" max="7412" width="14.6916666666667" style="3" customWidth="1"/>
    <col min="7413" max="7413" width="13.6916666666667" style="3" customWidth="1"/>
    <col min="7414" max="7414" width="8.69166666666667" style="3" customWidth="1"/>
    <col min="7415" max="7417" width="10.6916666666667" style="3" customWidth="1"/>
    <col min="7418" max="7418" width="16.6916666666667" style="3" customWidth="1"/>
    <col min="7419" max="7422" width="10.6916666666667" style="3" customWidth="1"/>
    <col min="7423" max="7423" width="12" style="3" customWidth="1"/>
    <col min="7424" max="7424" width="10.6916666666667" style="3" customWidth="1"/>
    <col min="7425" max="7425" width="8.69166666666667" style="3" customWidth="1"/>
    <col min="7426" max="7430" width="13.6916666666667" style="3" customWidth="1"/>
    <col min="7431" max="7434" width="8.69166666666667" style="3" hidden="1"/>
    <col min="7435" max="7629" width="9" style="3" customWidth="1"/>
    <col min="7630" max="7630" width="4.5" style="3" customWidth="1"/>
    <col min="7631" max="7631" width="11" style="3" customWidth="1"/>
    <col min="7632" max="7632" width="8" style="3" customWidth="1"/>
    <col min="7633" max="7633" width="5.19166666666667" style="3" customWidth="1"/>
    <col min="7634" max="7634" width="13.1916666666667" style="3" customWidth="1"/>
    <col min="7635" max="7635" width="12.5" style="3" customWidth="1"/>
    <col min="7636" max="7645" width="10.6916666666667" style="3" customWidth="1"/>
    <col min="7646" max="7646" width="12.1916666666667" style="3" customWidth="1"/>
    <col min="7647" max="7647" width="8.19166666666667" style="3" customWidth="1"/>
    <col min="7648" max="7648" width="10.6916666666667" style="3" customWidth="1"/>
    <col min="7649" max="7649" width="10" style="3" customWidth="1"/>
    <col min="7650" max="7650" width="12.1916666666667" style="3" customWidth="1"/>
    <col min="7651" max="7651" width="9.69166666666667" style="3" customWidth="1"/>
    <col min="7652" max="7652" width="9.19166666666667" style="3" customWidth="1"/>
    <col min="7653" max="7653" width="9" style="3" customWidth="1"/>
    <col min="7654" max="7654" width="8.69166666666667" style="3" customWidth="1"/>
    <col min="7655" max="7655" width="9.69166666666667" style="3" customWidth="1"/>
    <col min="7656" max="7656" width="9.19166666666667" style="3" customWidth="1"/>
    <col min="7657" max="7657" width="7.69166666666667" style="3" customWidth="1"/>
    <col min="7658" max="7658" width="9.19166666666667" style="3" customWidth="1"/>
    <col min="7659" max="7659" width="14.6916666666667" style="3" customWidth="1"/>
    <col min="7660" max="7660" width="13.6916666666667" style="3" customWidth="1"/>
    <col min="7661" max="7661" width="8" style="3" customWidth="1"/>
    <col min="7662" max="7662" width="7.69166666666667" style="3" customWidth="1"/>
    <col min="7663" max="7663" width="7.19166666666667" style="3" customWidth="1"/>
    <col min="7664" max="7664" width="9.19166666666667" style="3" customWidth="1"/>
    <col min="7665" max="7665" width="7.69166666666667" style="3" customWidth="1"/>
    <col min="7666" max="7667" width="8.69166666666667" style="3" customWidth="1"/>
    <col min="7668" max="7668" width="14.6916666666667" style="3" customWidth="1"/>
    <col min="7669" max="7669" width="13.6916666666667" style="3" customWidth="1"/>
    <col min="7670" max="7670" width="8.69166666666667" style="3" customWidth="1"/>
    <col min="7671" max="7673" width="10.6916666666667" style="3" customWidth="1"/>
    <col min="7674" max="7674" width="16.6916666666667" style="3" customWidth="1"/>
    <col min="7675" max="7678" width="10.6916666666667" style="3" customWidth="1"/>
    <col min="7679" max="7679" width="12" style="3" customWidth="1"/>
    <col min="7680" max="7680" width="10.6916666666667" style="3" customWidth="1"/>
    <col min="7681" max="7681" width="8.69166666666667" style="3" customWidth="1"/>
    <col min="7682" max="7686" width="13.6916666666667" style="3" customWidth="1"/>
    <col min="7687" max="7690" width="8.69166666666667" style="3" hidden="1"/>
    <col min="7691" max="7885" width="9" style="3" customWidth="1"/>
    <col min="7886" max="7886" width="4.5" style="3" customWidth="1"/>
    <col min="7887" max="7887" width="11" style="3" customWidth="1"/>
    <col min="7888" max="7888" width="8" style="3" customWidth="1"/>
    <col min="7889" max="7889" width="5.19166666666667" style="3" customWidth="1"/>
    <col min="7890" max="7890" width="13.1916666666667" style="3" customWidth="1"/>
    <col min="7891" max="7891" width="12.5" style="3" customWidth="1"/>
    <col min="7892" max="7901" width="10.6916666666667" style="3" customWidth="1"/>
    <col min="7902" max="7902" width="12.1916666666667" style="3" customWidth="1"/>
    <col min="7903" max="7903" width="8.19166666666667" style="3" customWidth="1"/>
    <col min="7904" max="7904" width="10.6916666666667" style="3" customWidth="1"/>
    <col min="7905" max="7905" width="10" style="3" customWidth="1"/>
    <col min="7906" max="7906" width="12.1916666666667" style="3" customWidth="1"/>
    <col min="7907" max="7907" width="9.69166666666667" style="3" customWidth="1"/>
    <col min="7908" max="7908" width="9.19166666666667" style="3" customWidth="1"/>
    <col min="7909" max="7909" width="9" style="3" customWidth="1"/>
    <col min="7910" max="7910" width="8.69166666666667" style="3" customWidth="1"/>
    <col min="7911" max="7911" width="9.69166666666667" style="3" customWidth="1"/>
    <col min="7912" max="7912" width="9.19166666666667" style="3" customWidth="1"/>
    <col min="7913" max="7913" width="7.69166666666667" style="3" customWidth="1"/>
    <col min="7914" max="7914" width="9.19166666666667" style="3" customWidth="1"/>
    <col min="7915" max="7915" width="14.6916666666667" style="3" customWidth="1"/>
    <col min="7916" max="7916" width="13.6916666666667" style="3" customWidth="1"/>
    <col min="7917" max="7917" width="8" style="3" customWidth="1"/>
    <col min="7918" max="7918" width="7.69166666666667" style="3" customWidth="1"/>
    <col min="7919" max="7919" width="7.19166666666667" style="3" customWidth="1"/>
    <col min="7920" max="7920" width="9.19166666666667" style="3" customWidth="1"/>
    <col min="7921" max="7921" width="7.69166666666667" style="3" customWidth="1"/>
    <col min="7922" max="7923" width="8.69166666666667" style="3" customWidth="1"/>
    <col min="7924" max="7924" width="14.6916666666667" style="3" customWidth="1"/>
    <col min="7925" max="7925" width="13.6916666666667" style="3" customWidth="1"/>
    <col min="7926" max="7926" width="8.69166666666667" style="3" customWidth="1"/>
    <col min="7927" max="7929" width="10.6916666666667" style="3" customWidth="1"/>
    <col min="7930" max="7930" width="16.6916666666667" style="3" customWidth="1"/>
    <col min="7931" max="7934" width="10.6916666666667" style="3" customWidth="1"/>
    <col min="7935" max="7935" width="12" style="3" customWidth="1"/>
    <col min="7936" max="7936" width="10.6916666666667" style="3" customWidth="1"/>
    <col min="7937" max="7937" width="8.69166666666667" style="3" customWidth="1"/>
    <col min="7938" max="7942" width="13.6916666666667" style="3" customWidth="1"/>
    <col min="7943" max="7946" width="8.69166666666667" style="3" hidden="1"/>
    <col min="7947" max="8141" width="9" style="3" customWidth="1"/>
    <col min="8142" max="8142" width="4.5" style="3" customWidth="1"/>
    <col min="8143" max="8143" width="11" style="3" customWidth="1"/>
    <col min="8144" max="8144" width="8" style="3" customWidth="1"/>
    <col min="8145" max="8145" width="5.19166666666667" style="3" customWidth="1"/>
    <col min="8146" max="8146" width="13.1916666666667" style="3" customWidth="1"/>
    <col min="8147" max="8147" width="12.5" style="3" customWidth="1"/>
    <col min="8148" max="8157" width="10.6916666666667" style="3" customWidth="1"/>
    <col min="8158" max="8158" width="12.1916666666667" style="3" customWidth="1"/>
    <col min="8159" max="8159" width="8.19166666666667" style="3" customWidth="1"/>
    <col min="8160" max="8160" width="10.6916666666667" style="3" customWidth="1"/>
    <col min="8161" max="8161" width="10" style="3" customWidth="1"/>
    <col min="8162" max="8162" width="12.1916666666667" style="3" customWidth="1"/>
    <col min="8163" max="8163" width="9.69166666666667" style="3" customWidth="1"/>
    <col min="8164" max="8164" width="9.19166666666667" style="3" customWidth="1"/>
    <col min="8165" max="8165" width="9" style="3" customWidth="1"/>
    <col min="8166" max="8166" width="8.69166666666667" style="3" customWidth="1"/>
    <col min="8167" max="8167" width="9.69166666666667" style="3" customWidth="1"/>
    <col min="8168" max="8168" width="9.19166666666667" style="3" customWidth="1"/>
    <col min="8169" max="8169" width="7.69166666666667" style="3" customWidth="1"/>
    <col min="8170" max="8170" width="9.19166666666667" style="3" customWidth="1"/>
    <col min="8171" max="8171" width="14.6916666666667" style="3" customWidth="1"/>
    <col min="8172" max="8172" width="13.6916666666667" style="3" customWidth="1"/>
    <col min="8173" max="8173" width="8" style="3" customWidth="1"/>
    <col min="8174" max="8174" width="7.69166666666667" style="3" customWidth="1"/>
    <col min="8175" max="8175" width="7.19166666666667" style="3" customWidth="1"/>
    <col min="8176" max="8176" width="9.19166666666667" style="3" customWidth="1"/>
    <col min="8177" max="8177" width="7.69166666666667" style="3" customWidth="1"/>
    <col min="8178" max="8179" width="8.69166666666667" style="3" customWidth="1"/>
    <col min="8180" max="8180" width="14.6916666666667" style="3" customWidth="1"/>
    <col min="8181" max="8181" width="13.6916666666667" style="3" customWidth="1"/>
    <col min="8182" max="8182" width="8.69166666666667" style="3" customWidth="1"/>
    <col min="8183" max="8185" width="10.6916666666667" style="3" customWidth="1"/>
    <col min="8186" max="8186" width="16.6916666666667" style="3" customWidth="1"/>
    <col min="8187" max="8190" width="10.6916666666667" style="3" customWidth="1"/>
    <col min="8191" max="8191" width="12" style="3" customWidth="1"/>
    <col min="8192" max="8192" width="10.6916666666667" style="3" customWidth="1"/>
    <col min="8193" max="8193" width="8.69166666666667" style="3" customWidth="1"/>
    <col min="8194" max="8198" width="13.6916666666667" style="3" customWidth="1"/>
    <col min="8199" max="8202" width="8.69166666666667" style="3" hidden="1"/>
    <col min="8203" max="8397" width="9" style="3" customWidth="1"/>
    <col min="8398" max="8398" width="4.5" style="3" customWidth="1"/>
    <col min="8399" max="8399" width="11" style="3" customWidth="1"/>
    <col min="8400" max="8400" width="8" style="3" customWidth="1"/>
    <col min="8401" max="8401" width="5.19166666666667" style="3" customWidth="1"/>
    <col min="8402" max="8402" width="13.1916666666667" style="3" customWidth="1"/>
    <col min="8403" max="8403" width="12.5" style="3" customWidth="1"/>
    <col min="8404" max="8413" width="10.6916666666667" style="3" customWidth="1"/>
    <col min="8414" max="8414" width="12.1916666666667" style="3" customWidth="1"/>
    <col min="8415" max="8415" width="8.19166666666667" style="3" customWidth="1"/>
    <col min="8416" max="8416" width="10.6916666666667" style="3" customWidth="1"/>
    <col min="8417" max="8417" width="10" style="3" customWidth="1"/>
    <col min="8418" max="8418" width="12.1916666666667" style="3" customWidth="1"/>
    <col min="8419" max="8419" width="9.69166666666667" style="3" customWidth="1"/>
    <col min="8420" max="8420" width="9.19166666666667" style="3" customWidth="1"/>
    <col min="8421" max="8421" width="9" style="3" customWidth="1"/>
    <col min="8422" max="8422" width="8.69166666666667" style="3" customWidth="1"/>
    <col min="8423" max="8423" width="9.69166666666667" style="3" customWidth="1"/>
    <col min="8424" max="8424" width="9.19166666666667" style="3" customWidth="1"/>
    <col min="8425" max="8425" width="7.69166666666667" style="3" customWidth="1"/>
    <col min="8426" max="8426" width="9.19166666666667" style="3" customWidth="1"/>
    <col min="8427" max="8427" width="14.6916666666667" style="3" customWidth="1"/>
    <col min="8428" max="8428" width="13.6916666666667" style="3" customWidth="1"/>
    <col min="8429" max="8429" width="8" style="3" customWidth="1"/>
    <col min="8430" max="8430" width="7.69166666666667" style="3" customWidth="1"/>
    <col min="8431" max="8431" width="7.19166666666667" style="3" customWidth="1"/>
    <col min="8432" max="8432" width="9.19166666666667" style="3" customWidth="1"/>
    <col min="8433" max="8433" width="7.69166666666667" style="3" customWidth="1"/>
    <col min="8434" max="8435" width="8.69166666666667" style="3" customWidth="1"/>
    <col min="8436" max="8436" width="14.6916666666667" style="3" customWidth="1"/>
    <col min="8437" max="8437" width="13.6916666666667" style="3" customWidth="1"/>
    <col min="8438" max="8438" width="8.69166666666667" style="3" customWidth="1"/>
    <col min="8439" max="8441" width="10.6916666666667" style="3" customWidth="1"/>
    <col min="8442" max="8442" width="16.6916666666667" style="3" customWidth="1"/>
    <col min="8443" max="8446" width="10.6916666666667" style="3" customWidth="1"/>
    <col min="8447" max="8447" width="12" style="3" customWidth="1"/>
    <col min="8448" max="8448" width="10.6916666666667" style="3" customWidth="1"/>
    <col min="8449" max="8449" width="8.69166666666667" style="3" customWidth="1"/>
    <col min="8450" max="8454" width="13.6916666666667" style="3" customWidth="1"/>
    <col min="8455" max="8458" width="8.69166666666667" style="3" hidden="1"/>
    <col min="8459" max="8653" width="9" style="3" customWidth="1"/>
    <col min="8654" max="8654" width="4.5" style="3" customWidth="1"/>
    <col min="8655" max="8655" width="11" style="3" customWidth="1"/>
    <col min="8656" max="8656" width="8" style="3" customWidth="1"/>
    <col min="8657" max="8657" width="5.19166666666667" style="3" customWidth="1"/>
    <col min="8658" max="8658" width="13.1916666666667" style="3" customWidth="1"/>
    <col min="8659" max="8659" width="12.5" style="3" customWidth="1"/>
    <col min="8660" max="8669" width="10.6916666666667" style="3" customWidth="1"/>
    <col min="8670" max="8670" width="12.1916666666667" style="3" customWidth="1"/>
    <col min="8671" max="8671" width="8.19166666666667" style="3" customWidth="1"/>
    <col min="8672" max="8672" width="10.6916666666667" style="3" customWidth="1"/>
    <col min="8673" max="8673" width="10" style="3" customWidth="1"/>
    <col min="8674" max="8674" width="12.1916666666667" style="3" customWidth="1"/>
    <col min="8675" max="8675" width="9.69166666666667" style="3" customWidth="1"/>
    <col min="8676" max="8676" width="9.19166666666667" style="3" customWidth="1"/>
    <col min="8677" max="8677" width="9" style="3" customWidth="1"/>
    <col min="8678" max="8678" width="8.69166666666667" style="3" customWidth="1"/>
    <col min="8679" max="8679" width="9.69166666666667" style="3" customWidth="1"/>
    <col min="8680" max="8680" width="9.19166666666667" style="3" customWidth="1"/>
    <col min="8681" max="8681" width="7.69166666666667" style="3" customWidth="1"/>
    <col min="8682" max="8682" width="9.19166666666667" style="3" customWidth="1"/>
    <col min="8683" max="8683" width="14.6916666666667" style="3" customWidth="1"/>
    <col min="8684" max="8684" width="13.6916666666667" style="3" customWidth="1"/>
    <col min="8685" max="8685" width="8" style="3" customWidth="1"/>
    <col min="8686" max="8686" width="7.69166666666667" style="3" customWidth="1"/>
    <col min="8687" max="8687" width="7.19166666666667" style="3" customWidth="1"/>
    <col min="8688" max="8688" width="9.19166666666667" style="3" customWidth="1"/>
    <col min="8689" max="8689" width="7.69166666666667" style="3" customWidth="1"/>
    <col min="8690" max="8691" width="8.69166666666667" style="3" customWidth="1"/>
    <col min="8692" max="8692" width="14.6916666666667" style="3" customWidth="1"/>
    <col min="8693" max="8693" width="13.6916666666667" style="3" customWidth="1"/>
    <col min="8694" max="8694" width="8.69166666666667" style="3" customWidth="1"/>
    <col min="8695" max="8697" width="10.6916666666667" style="3" customWidth="1"/>
    <col min="8698" max="8698" width="16.6916666666667" style="3" customWidth="1"/>
    <col min="8699" max="8702" width="10.6916666666667" style="3" customWidth="1"/>
    <col min="8703" max="8703" width="12" style="3" customWidth="1"/>
    <col min="8704" max="8704" width="10.6916666666667" style="3" customWidth="1"/>
    <col min="8705" max="8705" width="8.69166666666667" style="3" customWidth="1"/>
    <col min="8706" max="8710" width="13.6916666666667" style="3" customWidth="1"/>
    <col min="8711" max="8714" width="8.69166666666667" style="3" hidden="1"/>
    <col min="8715" max="8909" width="9" style="3" customWidth="1"/>
    <col min="8910" max="8910" width="4.5" style="3" customWidth="1"/>
    <col min="8911" max="8911" width="11" style="3" customWidth="1"/>
    <col min="8912" max="8912" width="8" style="3" customWidth="1"/>
    <col min="8913" max="8913" width="5.19166666666667" style="3" customWidth="1"/>
    <col min="8914" max="8914" width="13.1916666666667" style="3" customWidth="1"/>
    <col min="8915" max="8915" width="12.5" style="3" customWidth="1"/>
    <col min="8916" max="8925" width="10.6916666666667" style="3" customWidth="1"/>
    <col min="8926" max="8926" width="12.1916666666667" style="3" customWidth="1"/>
    <col min="8927" max="8927" width="8.19166666666667" style="3" customWidth="1"/>
    <col min="8928" max="8928" width="10.6916666666667" style="3" customWidth="1"/>
    <col min="8929" max="8929" width="10" style="3" customWidth="1"/>
    <col min="8930" max="8930" width="12.1916666666667" style="3" customWidth="1"/>
    <col min="8931" max="8931" width="9.69166666666667" style="3" customWidth="1"/>
    <col min="8932" max="8932" width="9.19166666666667" style="3" customWidth="1"/>
    <col min="8933" max="8933" width="9" style="3" customWidth="1"/>
    <col min="8934" max="8934" width="8.69166666666667" style="3" customWidth="1"/>
    <col min="8935" max="8935" width="9.69166666666667" style="3" customWidth="1"/>
    <col min="8936" max="8936" width="9.19166666666667" style="3" customWidth="1"/>
    <col min="8937" max="8937" width="7.69166666666667" style="3" customWidth="1"/>
    <col min="8938" max="8938" width="9.19166666666667" style="3" customWidth="1"/>
    <col min="8939" max="8939" width="14.6916666666667" style="3" customWidth="1"/>
    <col min="8940" max="8940" width="13.6916666666667" style="3" customWidth="1"/>
    <col min="8941" max="8941" width="8" style="3" customWidth="1"/>
    <col min="8942" max="8942" width="7.69166666666667" style="3" customWidth="1"/>
    <col min="8943" max="8943" width="7.19166666666667" style="3" customWidth="1"/>
    <col min="8944" max="8944" width="9.19166666666667" style="3" customWidth="1"/>
    <col min="8945" max="8945" width="7.69166666666667" style="3" customWidth="1"/>
    <col min="8946" max="8947" width="8.69166666666667" style="3" customWidth="1"/>
    <col min="8948" max="8948" width="14.6916666666667" style="3" customWidth="1"/>
    <col min="8949" max="8949" width="13.6916666666667" style="3" customWidth="1"/>
    <col min="8950" max="8950" width="8.69166666666667" style="3" customWidth="1"/>
    <col min="8951" max="8953" width="10.6916666666667" style="3" customWidth="1"/>
    <col min="8954" max="8954" width="16.6916666666667" style="3" customWidth="1"/>
    <col min="8955" max="8958" width="10.6916666666667" style="3" customWidth="1"/>
    <col min="8959" max="8959" width="12" style="3" customWidth="1"/>
    <col min="8960" max="8960" width="10.6916666666667" style="3" customWidth="1"/>
    <col min="8961" max="8961" width="8.69166666666667" style="3" customWidth="1"/>
    <col min="8962" max="8966" width="13.6916666666667" style="3" customWidth="1"/>
    <col min="8967" max="8970" width="8.69166666666667" style="3" hidden="1"/>
    <col min="8971" max="9165" width="9" style="3" customWidth="1"/>
    <col min="9166" max="9166" width="4.5" style="3" customWidth="1"/>
    <col min="9167" max="9167" width="11" style="3" customWidth="1"/>
    <col min="9168" max="9168" width="8" style="3" customWidth="1"/>
    <col min="9169" max="9169" width="5.19166666666667" style="3" customWidth="1"/>
    <col min="9170" max="9170" width="13.1916666666667" style="3" customWidth="1"/>
    <col min="9171" max="9171" width="12.5" style="3" customWidth="1"/>
    <col min="9172" max="9181" width="10.6916666666667" style="3" customWidth="1"/>
    <col min="9182" max="9182" width="12.1916666666667" style="3" customWidth="1"/>
    <col min="9183" max="9183" width="8.19166666666667" style="3" customWidth="1"/>
    <col min="9184" max="9184" width="10.6916666666667" style="3" customWidth="1"/>
    <col min="9185" max="9185" width="10" style="3" customWidth="1"/>
    <col min="9186" max="9186" width="12.1916666666667" style="3" customWidth="1"/>
    <col min="9187" max="9187" width="9.69166666666667" style="3" customWidth="1"/>
    <col min="9188" max="9188" width="9.19166666666667" style="3" customWidth="1"/>
    <col min="9189" max="9189" width="9" style="3" customWidth="1"/>
    <col min="9190" max="9190" width="8.69166666666667" style="3" customWidth="1"/>
    <col min="9191" max="9191" width="9.69166666666667" style="3" customWidth="1"/>
    <col min="9192" max="9192" width="9.19166666666667" style="3" customWidth="1"/>
    <col min="9193" max="9193" width="7.69166666666667" style="3" customWidth="1"/>
    <col min="9194" max="9194" width="9.19166666666667" style="3" customWidth="1"/>
    <col min="9195" max="9195" width="14.6916666666667" style="3" customWidth="1"/>
    <col min="9196" max="9196" width="13.6916666666667" style="3" customWidth="1"/>
    <col min="9197" max="9197" width="8" style="3" customWidth="1"/>
    <col min="9198" max="9198" width="7.69166666666667" style="3" customWidth="1"/>
    <col min="9199" max="9199" width="7.19166666666667" style="3" customWidth="1"/>
    <col min="9200" max="9200" width="9.19166666666667" style="3" customWidth="1"/>
    <col min="9201" max="9201" width="7.69166666666667" style="3" customWidth="1"/>
    <col min="9202" max="9203" width="8.69166666666667" style="3" customWidth="1"/>
    <col min="9204" max="9204" width="14.6916666666667" style="3" customWidth="1"/>
    <col min="9205" max="9205" width="13.6916666666667" style="3" customWidth="1"/>
    <col min="9206" max="9206" width="8.69166666666667" style="3" customWidth="1"/>
    <col min="9207" max="9209" width="10.6916666666667" style="3" customWidth="1"/>
    <col min="9210" max="9210" width="16.6916666666667" style="3" customWidth="1"/>
    <col min="9211" max="9214" width="10.6916666666667" style="3" customWidth="1"/>
    <col min="9215" max="9215" width="12" style="3" customWidth="1"/>
    <col min="9216" max="9216" width="10.6916666666667" style="3" customWidth="1"/>
    <col min="9217" max="9217" width="8.69166666666667" style="3" customWidth="1"/>
    <col min="9218" max="9222" width="13.6916666666667" style="3" customWidth="1"/>
    <col min="9223" max="9226" width="8.69166666666667" style="3" hidden="1"/>
    <col min="9227" max="9421" width="9" style="3" customWidth="1"/>
    <col min="9422" max="9422" width="4.5" style="3" customWidth="1"/>
    <col min="9423" max="9423" width="11" style="3" customWidth="1"/>
    <col min="9424" max="9424" width="8" style="3" customWidth="1"/>
    <col min="9425" max="9425" width="5.19166666666667" style="3" customWidth="1"/>
    <col min="9426" max="9426" width="13.1916666666667" style="3" customWidth="1"/>
    <col min="9427" max="9427" width="12.5" style="3" customWidth="1"/>
    <col min="9428" max="9437" width="10.6916666666667" style="3" customWidth="1"/>
    <col min="9438" max="9438" width="12.1916666666667" style="3" customWidth="1"/>
    <col min="9439" max="9439" width="8.19166666666667" style="3" customWidth="1"/>
    <col min="9440" max="9440" width="10.6916666666667" style="3" customWidth="1"/>
    <col min="9441" max="9441" width="10" style="3" customWidth="1"/>
    <col min="9442" max="9442" width="12.1916666666667" style="3" customWidth="1"/>
    <col min="9443" max="9443" width="9.69166666666667" style="3" customWidth="1"/>
    <col min="9444" max="9444" width="9.19166666666667" style="3" customWidth="1"/>
    <col min="9445" max="9445" width="9" style="3" customWidth="1"/>
    <col min="9446" max="9446" width="8.69166666666667" style="3" customWidth="1"/>
    <col min="9447" max="9447" width="9.69166666666667" style="3" customWidth="1"/>
    <col min="9448" max="9448" width="9.19166666666667" style="3" customWidth="1"/>
    <col min="9449" max="9449" width="7.69166666666667" style="3" customWidth="1"/>
    <col min="9450" max="9450" width="9.19166666666667" style="3" customWidth="1"/>
    <col min="9451" max="9451" width="14.6916666666667" style="3" customWidth="1"/>
    <col min="9452" max="9452" width="13.6916666666667" style="3" customWidth="1"/>
    <col min="9453" max="9453" width="8" style="3" customWidth="1"/>
    <col min="9454" max="9454" width="7.69166666666667" style="3" customWidth="1"/>
    <col min="9455" max="9455" width="7.19166666666667" style="3" customWidth="1"/>
    <col min="9456" max="9456" width="9.19166666666667" style="3" customWidth="1"/>
    <col min="9457" max="9457" width="7.69166666666667" style="3" customWidth="1"/>
    <col min="9458" max="9459" width="8.69166666666667" style="3" customWidth="1"/>
    <col min="9460" max="9460" width="14.6916666666667" style="3" customWidth="1"/>
    <col min="9461" max="9461" width="13.6916666666667" style="3" customWidth="1"/>
    <col min="9462" max="9462" width="8.69166666666667" style="3" customWidth="1"/>
    <col min="9463" max="9465" width="10.6916666666667" style="3" customWidth="1"/>
    <col min="9466" max="9466" width="16.6916666666667" style="3" customWidth="1"/>
    <col min="9467" max="9470" width="10.6916666666667" style="3" customWidth="1"/>
    <col min="9471" max="9471" width="12" style="3" customWidth="1"/>
    <col min="9472" max="9472" width="10.6916666666667" style="3" customWidth="1"/>
    <col min="9473" max="9473" width="8.69166666666667" style="3" customWidth="1"/>
    <col min="9474" max="9478" width="13.6916666666667" style="3" customWidth="1"/>
    <col min="9479" max="9482" width="8.69166666666667" style="3" hidden="1"/>
    <col min="9483" max="9677" width="9" style="3" customWidth="1"/>
    <col min="9678" max="9678" width="4.5" style="3" customWidth="1"/>
    <col min="9679" max="9679" width="11" style="3" customWidth="1"/>
    <col min="9680" max="9680" width="8" style="3" customWidth="1"/>
    <col min="9681" max="9681" width="5.19166666666667" style="3" customWidth="1"/>
    <col min="9682" max="9682" width="13.1916666666667" style="3" customWidth="1"/>
    <col min="9683" max="9683" width="12.5" style="3" customWidth="1"/>
    <col min="9684" max="9693" width="10.6916666666667" style="3" customWidth="1"/>
    <col min="9694" max="9694" width="12.1916666666667" style="3" customWidth="1"/>
    <col min="9695" max="9695" width="8.19166666666667" style="3" customWidth="1"/>
    <col min="9696" max="9696" width="10.6916666666667" style="3" customWidth="1"/>
    <col min="9697" max="9697" width="10" style="3" customWidth="1"/>
    <col min="9698" max="9698" width="12.1916666666667" style="3" customWidth="1"/>
    <col min="9699" max="9699" width="9.69166666666667" style="3" customWidth="1"/>
    <col min="9700" max="9700" width="9.19166666666667" style="3" customWidth="1"/>
    <col min="9701" max="9701" width="9" style="3" customWidth="1"/>
    <col min="9702" max="9702" width="8.69166666666667" style="3" customWidth="1"/>
    <col min="9703" max="9703" width="9.69166666666667" style="3" customWidth="1"/>
    <col min="9704" max="9704" width="9.19166666666667" style="3" customWidth="1"/>
    <col min="9705" max="9705" width="7.69166666666667" style="3" customWidth="1"/>
    <col min="9706" max="9706" width="9.19166666666667" style="3" customWidth="1"/>
    <col min="9707" max="9707" width="14.6916666666667" style="3" customWidth="1"/>
    <col min="9708" max="9708" width="13.6916666666667" style="3" customWidth="1"/>
    <col min="9709" max="9709" width="8" style="3" customWidth="1"/>
    <col min="9710" max="9710" width="7.69166666666667" style="3" customWidth="1"/>
    <col min="9711" max="9711" width="7.19166666666667" style="3" customWidth="1"/>
    <col min="9712" max="9712" width="9.19166666666667" style="3" customWidth="1"/>
    <col min="9713" max="9713" width="7.69166666666667" style="3" customWidth="1"/>
    <col min="9714" max="9715" width="8.69166666666667" style="3" customWidth="1"/>
    <col min="9716" max="9716" width="14.6916666666667" style="3" customWidth="1"/>
    <col min="9717" max="9717" width="13.6916666666667" style="3" customWidth="1"/>
    <col min="9718" max="9718" width="8.69166666666667" style="3" customWidth="1"/>
    <col min="9719" max="9721" width="10.6916666666667" style="3" customWidth="1"/>
    <col min="9722" max="9722" width="16.6916666666667" style="3" customWidth="1"/>
    <col min="9723" max="9726" width="10.6916666666667" style="3" customWidth="1"/>
    <col min="9727" max="9727" width="12" style="3" customWidth="1"/>
    <col min="9728" max="9728" width="10.6916666666667" style="3" customWidth="1"/>
    <col min="9729" max="9729" width="8.69166666666667" style="3" customWidth="1"/>
    <col min="9730" max="9734" width="13.6916666666667" style="3" customWidth="1"/>
    <col min="9735" max="9738" width="8.69166666666667" style="3" hidden="1"/>
    <col min="9739" max="9933" width="9" style="3" customWidth="1"/>
    <col min="9934" max="9934" width="4.5" style="3" customWidth="1"/>
    <col min="9935" max="9935" width="11" style="3" customWidth="1"/>
    <col min="9936" max="9936" width="8" style="3" customWidth="1"/>
    <col min="9937" max="9937" width="5.19166666666667" style="3" customWidth="1"/>
    <col min="9938" max="9938" width="13.1916666666667" style="3" customWidth="1"/>
    <col min="9939" max="9939" width="12.5" style="3" customWidth="1"/>
    <col min="9940" max="9949" width="10.6916666666667" style="3" customWidth="1"/>
    <col min="9950" max="9950" width="12.1916666666667" style="3" customWidth="1"/>
    <col min="9951" max="9951" width="8.19166666666667" style="3" customWidth="1"/>
    <col min="9952" max="9952" width="10.6916666666667" style="3" customWidth="1"/>
    <col min="9953" max="9953" width="10" style="3" customWidth="1"/>
    <col min="9954" max="9954" width="12.1916666666667" style="3" customWidth="1"/>
    <col min="9955" max="9955" width="9.69166666666667" style="3" customWidth="1"/>
    <col min="9956" max="9956" width="9.19166666666667" style="3" customWidth="1"/>
    <col min="9957" max="9957" width="9" style="3" customWidth="1"/>
    <col min="9958" max="9958" width="8.69166666666667" style="3" customWidth="1"/>
    <col min="9959" max="9959" width="9.69166666666667" style="3" customWidth="1"/>
    <col min="9960" max="9960" width="9.19166666666667" style="3" customWidth="1"/>
    <col min="9961" max="9961" width="7.69166666666667" style="3" customWidth="1"/>
    <col min="9962" max="9962" width="9.19166666666667" style="3" customWidth="1"/>
    <col min="9963" max="9963" width="14.6916666666667" style="3" customWidth="1"/>
    <col min="9964" max="9964" width="13.6916666666667" style="3" customWidth="1"/>
    <col min="9965" max="9965" width="8" style="3" customWidth="1"/>
    <col min="9966" max="9966" width="7.69166666666667" style="3" customWidth="1"/>
    <col min="9967" max="9967" width="7.19166666666667" style="3" customWidth="1"/>
    <col min="9968" max="9968" width="9.19166666666667" style="3" customWidth="1"/>
    <col min="9969" max="9969" width="7.69166666666667" style="3" customWidth="1"/>
    <col min="9970" max="9971" width="8.69166666666667" style="3" customWidth="1"/>
    <col min="9972" max="9972" width="14.6916666666667" style="3" customWidth="1"/>
    <col min="9973" max="9973" width="13.6916666666667" style="3" customWidth="1"/>
    <col min="9974" max="9974" width="8.69166666666667" style="3" customWidth="1"/>
    <col min="9975" max="9977" width="10.6916666666667" style="3" customWidth="1"/>
    <col min="9978" max="9978" width="16.6916666666667" style="3" customWidth="1"/>
    <col min="9979" max="9982" width="10.6916666666667" style="3" customWidth="1"/>
    <col min="9983" max="9983" width="12" style="3" customWidth="1"/>
    <col min="9984" max="9984" width="10.6916666666667" style="3" customWidth="1"/>
    <col min="9985" max="9985" width="8.69166666666667" style="3" customWidth="1"/>
    <col min="9986" max="9990" width="13.6916666666667" style="3" customWidth="1"/>
    <col min="9991" max="9994" width="8.69166666666667" style="3" hidden="1"/>
    <col min="9995" max="10189" width="9" style="3" customWidth="1"/>
    <col min="10190" max="10190" width="4.5" style="3" customWidth="1"/>
    <col min="10191" max="10191" width="11" style="3" customWidth="1"/>
    <col min="10192" max="10192" width="8" style="3" customWidth="1"/>
    <col min="10193" max="10193" width="5.19166666666667" style="3" customWidth="1"/>
    <col min="10194" max="10194" width="13.1916666666667" style="3" customWidth="1"/>
    <col min="10195" max="10195" width="12.5" style="3" customWidth="1"/>
    <col min="10196" max="10205" width="10.6916666666667" style="3" customWidth="1"/>
    <col min="10206" max="10206" width="12.1916666666667" style="3" customWidth="1"/>
    <col min="10207" max="10207" width="8.19166666666667" style="3" customWidth="1"/>
    <col min="10208" max="10208" width="10.6916666666667" style="3" customWidth="1"/>
    <col min="10209" max="10209" width="10" style="3" customWidth="1"/>
    <col min="10210" max="10210" width="12.1916666666667" style="3" customWidth="1"/>
    <col min="10211" max="10211" width="9.69166666666667" style="3" customWidth="1"/>
    <col min="10212" max="10212" width="9.19166666666667" style="3" customWidth="1"/>
    <col min="10213" max="10213" width="9" style="3" customWidth="1"/>
    <col min="10214" max="10214" width="8.69166666666667" style="3" customWidth="1"/>
    <col min="10215" max="10215" width="9.69166666666667" style="3" customWidth="1"/>
    <col min="10216" max="10216" width="9.19166666666667" style="3" customWidth="1"/>
    <col min="10217" max="10217" width="7.69166666666667" style="3" customWidth="1"/>
    <col min="10218" max="10218" width="9.19166666666667" style="3" customWidth="1"/>
    <col min="10219" max="10219" width="14.6916666666667" style="3" customWidth="1"/>
    <col min="10220" max="10220" width="13.6916666666667" style="3" customWidth="1"/>
    <col min="10221" max="10221" width="8" style="3" customWidth="1"/>
    <col min="10222" max="10222" width="7.69166666666667" style="3" customWidth="1"/>
    <col min="10223" max="10223" width="7.19166666666667" style="3" customWidth="1"/>
    <col min="10224" max="10224" width="9.19166666666667" style="3" customWidth="1"/>
    <col min="10225" max="10225" width="7.69166666666667" style="3" customWidth="1"/>
    <col min="10226" max="10227" width="8.69166666666667" style="3" customWidth="1"/>
    <col min="10228" max="10228" width="14.6916666666667" style="3" customWidth="1"/>
    <col min="10229" max="10229" width="13.6916666666667" style="3" customWidth="1"/>
    <col min="10230" max="10230" width="8.69166666666667" style="3" customWidth="1"/>
    <col min="10231" max="10233" width="10.6916666666667" style="3" customWidth="1"/>
    <col min="10234" max="10234" width="16.6916666666667" style="3" customWidth="1"/>
    <col min="10235" max="10238" width="10.6916666666667" style="3" customWidth="1"/>
    <col min="10239" max="10239" width="12" style="3" customWidth="1"/>
    <col min="10240" max="10240" width="10.6916666666667" style="3" customWidth="1"/>
    <col min="10241" max="10241" width="8.69166666666667" style="3" customWidth="1"/>
    <col min="10242" max="10246" width="13.6916666666667" style="3" customWidth="1"/>
    <col min="10247" max="10250" width="8.69166666666667" style="3" hidden="1"/>
    <col min="10251" max="10445" width="9" style="3" customWidth="1"/>
    <col min="10446" max="10446" width="4.5" style="3" customWidth="1"/>
    <col min="10447" max="10447" width="11" style="3" customWidth="1"/>
    <col min="10448" max="10448" width="8" style="3" customWidth="1"/>
    <col min="10449" max="10449" width="5.19166666666667" style="3" customWidth="1"/>
    <col min="10450" max="10450" width="13.1916666666667" style="3" customWidth="1"/>
    <col min="10451" max="10451" width="12.5" style="3" customWidth="1"/>
    <col min="10452" max="10461" width="10.6916666666667" style="3" customWidth="1"/>
    <col min="10462" max="10462" width="12.1916666666667" style="3" customWidth="1"/>
    <col min="10463" max="10463" width="8.19166666666667" style="3" customWidth="1"/>
    <col min="10464" max="10464" width="10.6916666666667" style="3" customWidth="1"/>
    <col min="10465" max="10465" width="10" style="3" customWidth="1"/>
    <col min="10466" max="10466" width="12.1916666666667" style="3" customWidth="1"/>
    <col min="10467" max="10467" width="9.69166666666667" style="3" customWidth="1"/>
    <col min="10468" max="10468" width="9.19166666666667" style="3" customWidth="1"/>
    <col min="10469" max="10469" width="9" style="3" customWidth="1"/>
    <col min="10470" max="10470" width="8.69166666666667" style="3" customWidth="1"/>
    <col min="10471" max="10471" width="9.69166666666667" style="3" customWidth="1"/>
    <col min="10472" max="10472" width="9.19166666666667" style="3" customWidth="1"/>
    <col min="10473" max="10473" width="7.69166666666667" style="3" customWidth="1"/>
    <col min="10474" max="10474" width="9.19166666666667" style="3" customWidth="1"/>
    <col min="10475" max="10475" width="14.6916666666667" style="3" customWidth="1"/>
    <col min="10476" max="10476" width="13.6916666666667" style="3" customWidth="1"/>
    <col min="10477" max="10477" width="8" style="3" customWidth="1"/>
    <col min="10478" max="10478" width="7.69166666666667" style="3" customWidth="1"/>
    <col min="10479" max="10479" width="7.19166666666667" style="3" customWidth="1"/>
    <col min="10480" max="10480" width="9.19166666666667" style="3" customWidth="1"/>
    <col min="10481" max="10481" width="7.69166666666667" style="3" customWidth="1"/>
    <col min="10482" max="10483" width="8.69166666666667" style="3" customWidth="1"/>
    <col min="10484" max="10484" width="14.6916666666667" style="3" customWidth="1"/>
    <col min="10485" max="10485" width="13.6916666666667" style="3" customWidth="1"/>
    <col min="10486" max="10486" width="8.69166666666667" style="3" customWidth="1"/>
    <col min="10487" max="10489" width="10.6916666666667" style="3" customWidth="1"/>
    <col min="10490" max="10490" width="16.6916666666667" style="3" customWidth="1"/>
    <col min="10491" max="10494" width="10.6916666666667" style="3" customWidth="1"/>
    <col min="10495" max="10495" width="12" style="3" customWidth="1"/>
    <col min="10496" max="10496" width="10.6916666666667" style="3" customWidth="1"/>
    <col min="10497" max="10497" width="8.69166666666667" style="3" customWidth="1"/>
    <col min="10498" max="10502" width="13.6916666666667" style="3" customWidth="1"/>
    <col min="10503" max="10506" width="8.69166666666667" style="3" hidden="1"/>
    <col min="10507" max="10701" width="9" style="3" customWidth="1"/>
    <col min="10702" max="10702" width="4.5" style="3" customWidth="1"/>
    <col min="10703" max="10703" width="11" style="3" customWidth="1"/>
    <col min="10704" max="10704" width="8" style="3" customWidth="1"/>
    <col min="10705" max="10705" width="5.19166666666667" style="3" customWidth="1"/>
    <col min="10706" max="10706" width="13.1916666666667" style="3" customWidth="1"/>
    <col min="10707" max="10707" width="12.5" style="3" customWidth="1"/>
    <col min="10708" max="10717" width="10.6916666666667" style="3" customWidth="1"/>
    <col min="10718" max="10718" width="12.1916666666667" style="3" customWidth="1"/>
    <col min="10719" max="10719" width="8.19166666666667" style="3" customWidth="1"/>
    <col min="10720" max="10720" width="10.6916666666667" style="3" customWidth="1"/>
    <col min="10721" max="10721" width="10" style="3" customWidth="1"/>
    <col min="10722" max="10722" width="12.1916666666667" style="3" customWidth="1"/>
    <col min="10723" max="10723" width="9.69166666666667" style="3" customWidth="1"/>
    <col min="10724" max="10724" width="9.19166666666667" style="3" customWidth="1"/>
    <col min="10725" max="10725" width="9" style="3" customWidth="1"/>
    <col min="10726" max="10726" width="8.69166666666667" style="3" customWidth="1"/>
    <col min="10727" max="10727" width="9.69166666666667" style="3" customWidth="1"/>
    <col min="10728" max="10728" width="9.19166666666667" style="3" customWidth="1"/>
    <col min="10729" max="10729" width="7.69166666666667" style="3" customWidth="1"/>
    <col min="10730" max="10730" width="9.19166666666667" style="3" customWidth="1"/>
    <col min="10731" max="10731" width="14.6916666666667" style="3" customWidth="1"/>
    <col min="10732" max="10732" width="13.6916666666667" style="3" customWidth="1"/>
    <col min="10733" max="10733" width="8" style="3" customWidth="1"/>
    <col min="10734" max="10734" width="7.69166666666667" style="3" customWidth="1"/>
    <col min="10735" max="10735" width="7.19166666666667" style="3" customWidth="1"/>
    <col min="10736" max="10736" width="9.19166666666667" style="3" customWidth="1"/>
    <col min="10737" max="10737" width="7.69166666666667" style="3" customWidth="1"/>
    <col min="10738" max="10739" width="8.69166666666667" style="3" customWidth="1"/>
    <col min="10740" max="10740" width="14.6916666666667" style="3" customWidth="1"/>
    <col min="10741" max="10741" width="13.6916666666667" style="3" customWidth="1"/>
    <col min="10742" max="10742" width="8.69166666666667" style="3" customWidth="1"/>
    <col min="10743" max="10745" width="10.6916666666667" style="3" customWidth="1"/>
    <col min="10746" max="10746" width="16.6916666666667" style="3" customWidth="1"/>
    <col min="10747" max="10750" width="10.6916666666667" style="3" customWidth="1"/>
    <col min="10751" max="10751" width="12" style="3" customWidth="1"/>
    <col min="10752" max="10752" width="10.6916666666667" style="3" customWidth="1"/>
    <col min="10753" max="10753" width="8.69166666666667" style="3" customWidth="1"/>
    <col min="10754" max="10758" width="13.6916666666667" style="3" customWidth="1"/>
    <col min="10759" max="10762" width="8.69166666666667" style="3" hidden="1"/>
    <col min="10763" max="10957" width="9" style="3" customWidth="1"/>
    <col min="10958" max="10958" width="4.5" style="3" customWidth="1"/>
    <col min="10959" max="10959" width="11" style="3" customWidth="1"/>
    <col min="10960" max="10960" width="8" style="3" customWidth="1"/>
    <col min="10961" max="10961" width="5.19166666666667" style="3" customWidth="1"/>
    <col min="10962" max="10962" width="13.1916666666667" style="3" customWidth="1"/>
    <col min="10963" max="10963" width="12.5" style="3" customWidth="1"/>
    <col min="10964" max="10973" width="10.6916666666667" style="3" customWidth="1"/>
    <col min="10974" max="10974" width="12.1916666666667" style="3" customWidth="1"/>
    <col min="10975" max="10975" width="8.19166666666667" style="3" customWidth="1"/>
    <col min="10976" max="10976" width="10.6916666666667" style="3" customWidth="1"/>
    <col min="10977" max="10977" width="10" style="3" customWidth="1"/>
    <col min="10978" max="10978" width="12.1916666666667" style="3" customWidth="1"/>
    <col min="10979" max="10979" width="9.69166666666667" style="3" customWidth="1"/>
    <col min="10980" max="10980" width="9.19166666666667" style="3" customWidth="1"/>
    <col min="10981" max="10981" width="9" style="3" customWidth="1"/>
    <col min="10982" max="10982" width="8.69166666666667" style="3" customWidth="1"/>
    <col min="10983" max="10983" width="9.69166666666667" style="3" customWidth="1"/>
    <col min="10984" max="10984" width="9.19166666666667" style="3" customWidth="1"/>
    <col min="10985" max="10985" width="7.69166666666667" style="3" customWidth="1"/>
    <col min="10986" max="10986" width="9.19166666666667" style="3" customWidth="1"/>
    <col min="10987" max="10987" width="14.6916666666667" style="3" customWidth="1"/>
    <col min="10988" max="10988" width="13.6916666666667" style="3" customWidth="1"/>
    <col min="10989" max="10989" width="8" style="3" customWidth="1"/>
    <col min="10990" max="10990" width="7.69166666666667" style="3" customWidth="1"/>
    <col min="10991" max="10991" width="7.19166666666667" style="3" customWidth="1"/>
    <col min="10992" max="10992" width="9.19166666666667" style="3" customWidth="1"/>
    <col min="10993" max="10993" width="7.69166666666667" style="3" customWidth="1"/>
    <col min="10994" max="10995" width="8.69166666666667" style="3" customWidth="1"/>
    <col min="10996" max="10996" width="14.6916666666667" style="3" customWidth="1"/>
    <col min="10997" max="10997" width="13.6916666666667" style="3" customWidth="1"/>
    <col min="10998" max="10998" width="8.69166666666667" style="3" customWidth="1"/>
    <col min="10999" max="11001" width="10.6916666666667" style="3" customWidth="1"/>
    <col min="11002" max="11002" width="16.6916666666667" style="3" customWidth="1"/>
    <col min="11003" max="11006" width="10.6916666666667" style="3" customWidth="1"/>
    <col min="11007" max="11007" width="12" style="3" customWidth="1"/>
    <col min="11008" max="11008" width="10.6916666666667" style="3" customWidth="1"/>
    <col min="11009" max="11009" width="8.69166666666667" style="3" customWidth="1"/>
    <col min="11010" max="11014" width="13.6916666666667" style="3" customWidth="1"/>
    <col min="11015" max="11018" width="8.69166666666667" style="3" hidden="1"/>
    <col min="11019" max="11213" width="9" style="3" customWidth="1"/>
    <col min="11214" max="11214" width="4.5" style="3" customWidth="1"/>
    <col min="11215" max="11215" width="11" style="3" customWidth="1"/>
    <col min="11216" max="11216" width="8" style="3" customWidth="1"/>
    <col min="11217" max="11217" width="5.19166666666667" style="3" customWidth="1"/>
    <col min="11218" max="11218" width="13.1916666666667" style="3" customWidth="1"/>
    <col min="11219" max="11219" width="12.5" style="3" customWidth="1"/>
    <col min="11220" max="11229" width="10.6916666666667" style="3" customWidth="1"/>
    <col min="11230" max="11230" width="12.1916666666667" style="3" customWidth="1"/>
    <col min="11231" max="11231" width="8.19166666666667" style="3" customWidth="1"/>
    <col min="11232" max="11232" width="10.6916666666667" style="3" customWidth="1"/>
    <col min="11233" max="11233" width="10" style="3" customWidth="1"/>
    <col min="11234" max="11234" width="12.1916666666667" style="3" customWidth="1"/>
    <col min="11235" max="11235" width="9.69166666666667" style="3" customWidth="1"/>
    <col min="11236" max="11236" width="9.19166666666667" style="3" customWidth="1"/>
    <col min="11237" max="11237" width="9" style="3" customWidth="1"/>
    <col min="11238" max="11238" width="8.69166666666667" style="3" customWidth="1"/>
    <col min="11239" max="11239" width="9.69166666666667" style="3" customWidth="1"/>
    <col min="11240" max="11240" width="9.19166666666667" style="3" customWidth="1"/>
    <col min="11241" max="11241" width="7.69166666666667" style="3" customWidth="1"/>
    <col min="11242" max="11242" width="9.19166666666667" style="3" customWidth="1"/>
    <col min="11243" max="11243" width="14.6916666666667" style="3" customWidth="1"/>
    <col min="11244" max="11244" width="13.6916666666667" style="3" customWidth="1"/>
    <col min="11245" max="11245" width="8" style="3" customWidth="1"/>
    <col min="11246" max="11246" width="7.69166666666667" style="3" customWidth="1"/>
    <col min="11247" max="11247" width="7.19166666666667" style="3" customWidth="1"/>
    <col min="11248" max="11248" width="9.19166666666667" style="3" customWidth="1"/>
    <col min="11249" max="11249" width="7.69166666666667" style="3" customWidth="1"/>
    <col min="11250" max="11251" width="8.69166666666667" style="3" customWidth="1"/>
    <col min="11252" max="11252" width="14.6916666666667" style="3" customWidth="1"/>
    <col min="11253" max="11253" width="13.6916666666667" style="3" customWidth="1"/>
    <col min="11254" max="11254" width="8.69166666666667" style="3" customWidth="1"/>
    <col min="11255" max="11257" width="10.6916666666667" style="3" customWidth="1"/>
    <col min="11258" max="11258" width="16.6916666666667" style="3" customWidth="1"/>
    <col min="11259" max="11262" width="10.6916666666667" style="3" customWidth="1"/>
    <col min="11263" max="11263" width="12" style="3" customWidth="1"/>
    <col min="11264" max="11264" width="10.6916666666667" style="3" customWidth="1"/>
    <col min="11265" max="11265" width="8.69166666666667" style="3" customWidth="1"/>
    <col min="11266" max="11270" width="13.6916666666667" style="3" customWidth="1"/>
    <col min="11271" max="11274" width="8.69166666666667" style="3" hidden="1"/>
    <col min="11275" max="11469" width="9" style="3" customWidth="1"/>
    <col min="11470" max="11470" width="4.5" style="3" customWidth="1"/>
    <col min="11471" max="11471" width="11" style="3" customWidth="1"/>
    <col min="11472" max="11472" width="8" style="3" customWidth="1"/>
    <col min="11473" max="11473" width="5.19166666666667" style="3" customWidth="1"/>
    <col min="11474" max="11474" width="13.1916666666667" style="3" customWidth="1"/>
    <col min="11475" max="11475" width="12.5" style="3" customWidth="1"/>
    <col min="11476" max="11485" width="10.6916666666667" style="3" customWidth="1"/>
    <col min="11486" max="11486" width="12.1916666666667" style="3" customWidth="1"/>
    <col min="11487" max="11487" width="8.19166666666667" style="3" customWidth="1"/>
    <col min="11488" max="11488" width="10.6916666666667" style="3" customWidth="1"/>
    <col min="11489" max="11489" width="10" style="3" customWidth="1"/>
    <col min="11490" max="11490" width="12.1916666666667" style="3" customWidth="1"/>
    <col min="11491" max="11491" width="9.69166666666667" style="3" customWidth="1"/>
    <col min="11492" max="11492" width="9.19166666666667" style="3" customWidth="1"/>
    <col min="11493" max="11493" width="9" style="3" customWidth="1"/>
    <col min="11494" max="11494" width="8.69166666666667" style="3" customWidth="1"/>
    <col min="11495" max="11495" width="9.69166666666667" style="3" customWidth="1"/>
    <col min="11496" max="11496" width="9.19166666666667" style="3" customWidth="1"/>
    <col min="11497" max="11497" width="7.69166666666667" style="3" customWidth="1"/>
    <col min="11498" max="11498" width="9.19166666666667" style="3" customWidth="1"/>
    <col min="11499" max="11499" width="14.6916666666667" style="3" customWidth="1"/>
    <col min="11500" max="11500" width="13.6916666666667" style="3" customWidth="1"/>
    <col min="11501" max="11501" width="8" style="3" customWidth="1"/>
    <col min="11502" max="11502" width="7.69166666666667" style="3" customWidth="1"/>
    <col min="11503" max="11503" width="7.19166666666667" style="3" customWidth="1"/>
    <col min="11504" max="11504" width="9.19166666666667" style="3" customWidth="1"/>
    <col min="11505" max="11505" width="7.69166666666667" style="3" customWidth="1"/>
    <col min="11506" max="11507" width="8.69166666666667" style="3" customWidth="1"/>
    <col min="11508" max="11508" width="14.6916666666667" style="3" customWidth="1"/>
    <col min="11509" max="11509" width="13.6916666666667" style="3" customWidth="1"/>
    <col min="11510" max="11510" width="8.69166666666667" style="3" customWidth="1"/>
    <col min="11511" max="11513" width="10.6916666666667" style="3" customWidth="1"/>
    <col min="11514" max="11514" width="16.6916666666667" style="3" customWidth="1"/>
    <col min="11515" max="11518" width="10.6916666666667" style="3" customWidth="1"/>
    <col min="11519" max="11519" width="12" style="3" customWidth="1"/>
    <col min="11520" max="11520" width="10.6916666666667" style="3" customWidth="1"/>
    <col min="11521" max="11521" width="8.69166666666667" style="3" customWidth="1"/>
    <col min="11522" max="11526" width="13.6916666666667" style="3" customWidth="1"/>
    <col min="11527" max="11530" width="8.69166666666667" style="3" hidden="1"/>
    <col min="11531" max="11725" width="9" style="3" customWidth="1"/>
    <col min="11726" max="11726" width="4.5" style="3" customWidth="1"/>
    <col min="11727" max="11727" width="11" style="3" customWidth="1"/>
    <col min="11728" max="11728" width="8" style="3" customWidth="1"/>
    <col min="11729" max="11729" width="5.19166666666667" style="3" customWidth="1"/>
    <col min="11730" max="11730" width="13.1916666666667" style="3" customWidth="1"/>
    <col min="11731" max="11731" width="12.5" style="3" customWidth="1"/>
    <col min="11732" max="11741" width="10.6916666666667" style="3" customWidth="1"/>
    <col min="11742" max="11742" width="12.1916666666667" style="3" customWidth="1"/>
    <col min="11743" max="11743" width="8.19166666666667" style="3" customWidth="1"/>
    <col min="11744" max="11744" width="10.6916666666667" style="3" customWidth="1"/>
    <col min="11745" max="11745" width="10" style="3" customWidth="1"/>
    <col min="11746" max="11746" width="12.1916666666667" style="3" customWidth="1"/>
    <col min="11747" max="11747" width="9.69166666666667" style="3" customWidth="1"/>
    <col min="11748" max="11748" width="9.19166666666667" style="3" customWidth="1"/>
    <col min="11749" max="11749" width="9" style="3" customWidth="1"/>
    <col min="11750" max="11750" width="8.69166666666667" style="3" customWidth="1"/>
    <col min="11751" max="11751" width="9.69166666666667" style="3" customWidth="1"/>
    <col min="11752" max="11752" width="9.19166666666667" style="3" customWidth="1"/>
    <col min="11753" max="11753" width="7.69166666666667" style="3" customWidth="1"/>
    <col min="11754" max="11754" width="9.19166666666667" style="3" customWidth="1"/>
    <col min="11755" max="11755" width="14.6916666666667" style="3" customWidth="1"/>
    <col min="11756" max="11756" width="13.6916666666667" style="3" customWidth="1"/>
    <col min="11757" max="11757" width="8" style="3" customWidth="1"/>
    <col min="11758" max="11758" width="7.69166666666667" style="3" customWidth="1"/>
    <col min="11759" max="11759" width="7.19166666666667" style="3" customWidth="1"/>
    <col min="11760" max="11760" width="9.19166666666667" style="3" customWidth="1"/>
    <col min="11761" max="11761" width="7.69166666666667" style="3" customWidth="1"/>
    <col min="11762" max="11763" width="8.69166666666667" style="3" customWidth="1"/>
    <col min="11764" max="11764" width="14.6916666666667" style="3" customWidth="1"/>
    <col min="11765" max="11765" width="13.6916666666667" style="3" customWidth="1"/>
    <col min="11766" max="11766" width="8.69166666666667" style="3" customWidth="1"/>
    <col min="11767" max="11769" width="10.6916666666667" style="3" customWidth="1"/>
    <col min="11770" max="11770" width="16.6916666666667" style="3" customWidth="1"/>
    <col min="11771" max="11774" width="10.6916666666667" style="3" customWidth="1"/>
    <col min="11775" max="11775" width="12" style="3" customWidth="1"/>
    <col min="11776" max="11776" width="10.6916666666667" style="3" customWidth="1"/>
    <col min="11777" max="11777" width="8.69166666666667" style="3" customWidth="1"/>
    <col min="11778" max="11782" width="13.6916666666667" style="3" customWidth="1"/>
    <col min="11783" max="11786" width="8.69166666666667" style="3" hidden="1"/>
    <col min="11787" max="11981" width="9" style="3" customWidth="1"/>
    <col min="11982" max="11982" width="4.5" style="3" customWidth="1"/>
    <col min="11983" max="11983" width="11" style="3" customWidth="1"/>
    <col min="11984" max="11984" width="8" style="3" customWidth="1"/>
    <col min="11985" max="11985" width="5.19166666666667" style="3" customWidth="1"/>
    <col min="11986" max="11986" width="13.1916666666667" style="3" customWidth="1"/>
    <col min="11987" max="11987" width="12.5" style="3" customWidth="1"/>
    <col min="11988" max="11997" width="10.6916666666667" style="3" customWidth="1"/>
    <col min="11998" max="11998" width="12.1916666666667" style="3" customWidth="1"/>
    <col min="11999" max="11999" width="8.19166666666667" style="3" customWidth="1"/>
    <col min="12000" max="12000" width="10.6916666666667" style="3" customWidth="1"/>
    <col min="12001" max="12001" width="10" style="3" customWidth="1"/>
    <col min="12002" max="12002" width="12.1916666666667" style="3" customWidth="1"/>
    <col min="12003" max="12003" width="9.69166666666667" style="3" customWidth="1"/>
    <col min="12004" max="12004" width="9.19166666666667" style="3" customWidth="1"/>
    <col min="12005" max="12005" width="9" style="3" customWidth="1"/>
    <col min="12006" max="12006" width="8.69166666666667" style="3" customWidth="1"/>
    <col min="12007" max="12007" width="9.69166666666667" style="3" customWidth="1"/>
    <col min="12008" max="12008" width="9.19166666666667" style="3" customWidth="1"/>
    <col min="12009" max="12009" width="7.69166666666667" style="3" customWidth="1"/>
    <col min="12010" max="12010" width="9.19166666666667" style="3" customWidth="1"/>
    <col min="12011" max="12011" width="14.6916666666667" style="3" customWidth="1"/>
    <col min="12012" max="12012" width="13.6916666666667" style="3" customWidth="1"/>
    <col min="12013" max="12013" width="8" style="3" customWidth="1"/>
    <col min="12014" max="12014" width="7.69166666666667" style="3" customWidth="1"/>
    <col min="12015" max="12015" width="7.19166666666667" style="3" customWidth="1"/>
    <col min="12016" max="12016" width="9.19166666666667" style="3" customWidth="1"/>
    <col min="12017" max="12017" width="7.69166666666667" style="3" customWidth="1"/>
    <col min="12018" max="12019" width="8.69166666666667" style="3" customWidth="1"/>
    <col min="12020" max="12020" width="14.6916666666667" style="3" customWidth="1"/>
    <col min="12021" max="12021" width="13.6916666666667" style="3" customWidth="1"/>
    <col min="12022" max="12022" width="8.69166666666667" style="3" customWidth="1"/>
    <col min="12023" max="12025" width="10.6916666666667" style="3" customWidth="1"/>
    <col min="12026" max="12026" width="16.6916666666667" style="3" customWidth="1"/>
    <col min="12027" max="12030" width="10.6916666666667" style="3" customWidth="1"/>
    <col min="12031" max="12031" width="12" style="3" customWidth="1"/>
    <col min="12032" max="12032" width="10.6916666666667" style="3" customWidth="1"/>
    <col min="12033" max="12033" width="8.69166666666667" style="3" customWidth="1"/>
    <col min="12034" max="12038" width="13.6916666666667" style="3" customWidth="1"/>
    <col min="12039" max="12042" width="8.69166666666667" style="3" hidden="1"/>
    <col min="12043" max="12237" width="9" style="3" customWidth="1"/>
    <col min="12238" max="12238" width="4.5" style="3" customWidth="1"/>
    <col min="12239" max="12239" width="11" style="3" customWidth="1"/>
    <col min="12240" max="12240" width="8" style="3" customWidth="1"/>
    <col min="12241" max="12241" width="5.19166666666667" style="3" customWidth="1"/>
    <col min="12242" max="12242" width="13.1916666666667" style="3" customWidth="1"/>
    <col min="12243" max="12243" width="12.5" style="3" customWidth="1"/>
    <col min="12244" max="12253" width="10.6916666666667" style="3" customWidth="1"/>
    <col min="12254" max="12254" width="12.1916666666667" style="3" customWidth="1"/>
    <col min="12255" max="12255" width="8.19166666666667" style="3" customWidth="1"/>
    <col min="12256" max="12256" width="10.6916666666667" style="3" customWidth="1"/>
    <col min="12257" max="12257" width="10" style="3" customWidth="1"/>
    <col min="12258" max="12258" width="12.1916666666667" style="3" customWidth="1"/>
    <col min="12259" max="12259" width="9.69166666666667" style="3" customWidth="1"/>
    <col min="12260" max="12260" width="9.19166666666667" style="3" customWidth="1"/>
    <col min="12261" max="12261" width="9" style="3" customWidth="1"/>
    <col min="12262" max="12262" width="8.69166666666667" style="3" customWidth="1"/>
    <col min="12263" max="12263" width="9.69166666666667" style="3" customWidth="1"/>
    <col min="12264" max="12264" width="9.19166666666667" style="3" customWidth="1"/>
    <col min="12265" max="12265" width="7.69166666666667" style="3" customWidth="1"/>
    <col min="12266" max="12266" width="9.19166666666667" style="3" customWidth="1"/>
    <col min="12267" max="12267" width="14.6916666666667" style="3" customWidth="1"/>
    <col min="12268" max="12268" width="13.6916666666667" style="3" customWidth="1"/>
    <col min="12269" max="12269" width="8" style="3" customWidth="1"/>
    <col min="12270" max="12270" width="7.69166666666667" style="3" customWidth="1"/>
    <col min="12271" max="12271" width="7.19166666666667" style="3" customWidth="1"/>
    <col min="12272" max="12272" width="9.19166666666667" style="3" customWidth="1"/>
    <col min="12273" max="12273" width="7.69166666666667" style="3" customWidth="1"/>
    <col min="12274" max="12275" width="8.69166666666667" style="3" customWidth="1"/>
    <col min="12276" max="12276" width="14.6916666666667" style="3" customWidth="1"/>
    <col min="12277" max="12277" width="13.6916666666667" style="3" customWidth="1"/>
    <col min="12278" max="12278" width="8.69166666666667" style="3" customWidth="1"/>
    <col min="12279" max="12281" width="10.6916666666667" style="3" customWidth="1"/>
    <col min="12282" max="12282" width="16.6916666666667" style="3" customWidth="1"/>
    <col min="12283" max="12286" width="10.6916666666667" style="3" customWidth="1"/>
    <col min="12287" max="12287" width="12" style="3" customWidth="1"/>
    <col min="12288" max="12288" width="10.6916666666667" style="3" customWidth="1"/>
    <col min="12289" max="12289" width="8.69166666666667" style="3" customWidth="1"/>
    <col min="12290" max="12294" width="13.6916666666667" style="3" customWidth="1"/>
    <col min="12295" max="12298" width="8.69166666666667" style="3" hidden="1"/>
    <col min="12299" max="12493" width="9" style="3" customWidth="1"/>
    <col min="12494" max="12494" width="4.5" style="3" customWidth="1"/>
    <col min="12495" max="12495" width="11" style="3" customWidth="1"/>
    <col min="12496" max="12496" width="8" style="3" customWidth="1"/>
    <col min="12497" max="12497" width="5.19166666666667" style="3" customWidth="1"/>
    <col min="12498" max="12498" width="13.1916666666667" style="3" customWidth="1"/>
    <col min="12499" max="12499" width="12.5" style="3" customWidth="1"/>
    <col min="12500" max="12509" width="10.6916666666667" style="3" customWidth="1"/>
    <col min="12510" max="12510" width="12.1916666666667" style="3" customWidth="1"/>
    <col min="12511" max="12511" width="8.19166666666667" style="3" customWidth="1"/>
    <col min="12512" max="12512" width="10.6916666666667" style="3" customWidth="1"/>
    <col min="12513" max="12513" width="10" style="3" customWidth="1"/>
    <col min="12514" max="12514" width="12.1916666666667" style="3" customWidth="1"/>
    <col min="12515" max="12515" width="9.69166666666667" style="3" customWidth="1"/>
    <col min="12516" max="12516" width="9.19166666666667" style="3" customWidth="1"/>
    <col min="12517" max="12517" width="9" style="3" customWidth="1"/>
    <col min="12518" max="12518" width="8.69166666666667" style="3" customWidth="1"/>
    <col min="12519" max="12519" width="9.69166666666667" style="3" customWidth="1"/>
    <col min="12520" max="12520" width="9.19166666666667" style="3" customWidth="1"/>
    <col min="12521" max="12521" width="7.69166666666667" style="3" customWidth="1"/>
    <col min="12522" max="12522" width="9.19166666666667" style="3" customWidth="1"/>
    <col min="12523" max="12523" width="14.6916666666667" style="3" customWidth="1"/>
    <col min="12524" max="12524" width="13.6916666666667" style="3" customWidth="1"/>
    <col min="12525" max="12525" width="8" style="3" customWidth="1"/>
    <col min="12526" max="12526" width="7.69166666666667" style="3" customWidth="1"/>
    <col min="12527" max="12527" width="7.19166666666667" style="3" customWidth="1"/>
    <col min="12528" max="12528" width="9.19166666666667" style="3" customWidth="1"/>
    <col min="12529" max="12529" width="7.69166666666667" style="3" customWidth="1"/>
    <col min="12530" max="12531" width="8.69166666666667" style="3" customWidth="1"/>
    <col min="12532" max="12532" width="14.6916666666667" style="3" customWidth="1"/>
    <col min="12533" max="12533" width="13.6916666666667" style="3" customWidth="1"/>
    <col min="12534" max="12534" width="8.69166666666667" style="3" customWidth="1"/>
    <col min="12535" max="12537" width="10.6916666666667" style="3" customWidth="1"/>
    <col min="12538" max="12538" width="16.6916666666667" style="3" customWidth="1"/>
    <col min="12539" max="12542" width="10.6916666666667" style="3" customWidth="1"/>
    <col min="12543" max="12543" width="12" style="3" customWidth="1"/>
    <col min="12544" max="12544" width="10.6916666666667" style="3" customWidth="1"/>
    <col min="12545" max="12545" width="8.69166666666667" style="3" customWidth="1"/>
    <col min="12546" max="12550" width="13.6916666666667" style="3" customWidth="1"/>
    <col min="12551" max="12554" width="8.69166666666667" style="3" hidden="1"/>
    <col min="12555" max="12749" width="9" style="3" customWidth="1"/>
    <col min="12750" max="12750" width="4.5" style="3" customWidth="1"/>
    <col min="12751" max="12751" width="11" style="3" customWidth="1"/>
    <col min="12752" max="12752" width="8" style="3" customWidth="1"/>
    <col min="12753" max="12753" width="5.19166666666667" style="3" customWidth="1"/>
    <col min="12754" max="12754" width="13.1916666666667" style="3" customWidth="1"/>
    <col min="12755" max="12755" width="12.5" style="3" customWidth="1"/>
    <col min="12756" max="12765" width="10.6916666666667" style="3" customWidth="1"/>
    <col min="12766" max="12766" width="12.1916666666667" style="3" customWidth="1"/>
    <col min="12767" max="12767" width="8.19166666666667" style="3" customWidth="1"/>
    <col min="12768" max="12768" width="10.6916666666667" style="3" customWidth="1"/>
    <col min="12769" max="12769" width="10" style="3" customWidth="1"/>
    <col min="12770" max="12770" width="12.1916666666667" style="3" customWidth="1"/>
    <col min="12771" max="12771" width="9.69166666666667" style="3" customWidth="1"/>
    <col min="12772" max="12772" width="9.19166666666667" style="3" customWidth="1"/>
    <col min="12773" max="12773" width="9" style="3" customWidth="1"/>
    <col min="12774" max="12774" width="8.69166666666667" style="3" customWidth="1"/>
    <col min="12775" max="12775" width="9.69166666666667" style="3" customWidth="1"/>
    <col min="12776" max="12776" width="9.19166666666667" style="3" customWidth="1"/>
    <col min="12777" max="12777" width="7.69166666666667" style="3" customWidth="1"/>
    <col min="12778" max="12778" width="9.19166666666667" style="3" customWidth="1"/>
    <col min="12779" max="12779" width="14.6916666666667" style="3" customWidth="1"/>
    <col min="12780" max="12780" width="13.6916666666667" style="3" customWidth="1"/>
    <col min="12781" max="12781" width="8" style="3" customWidth="1"/>
    <col min="12782" max="12782" width="7.69166666666667" style="3" customWidth="1"/>
    <col min="12783" max="12783" width="7.19166666666667" style="3" customWidth="1"/>
    <col min="12784" max="12784" width="9.19166666666667" style="3" customWidth="1"/>
    <col min="12785" max="12785" width="7.69166666666667" style="3" customWidth="1"/>
    <col min="12786" max="12787" width="8.69166666666667" style="3" customWidth="1"/>
    <col min="12788" max="12788" width="14.6916666666667" style="3" customWidth="1"/>
    <col min="12789" max="12789" width="13.6916666666667" style="3" customWidth="1"/>
    <col min="12790" max="12790" width="8.69166666666667" style="3" customWidth="1"/>
    <col min="12791" max="12793" width="10.6916666666667" style="3" customWidth="1"/>
    <col min="12794" max="12794" width="16.6916666666667" style="3" customWidth="1"/>
    <col min="12795" max="12798" width="10.6916666666667" style="3" customWidth="1"/>
    <col min="12799" max="12799" width="12" style="3" customWidth="1"/>
    <col min="12800" max="12800" width="10.6916666666667" style="3" customWidth="1"/>
    <col min="12801" max="12801" width="8.69166666666667" style="3" customWidth="1"/>
    <col min="12802" max="12806" width="13.6916666666667" style="3" customWidth="1"/>
    <col min="12807" max="12810" width="8.69166666666667" style="3" hidden="1"/>
    <col min="12811" max="13005" width="9" style="3" customWidth="1"/>
    <col min="13006" max="13006" width="4.5" style="3" customWidth="1"/>
    <col min="13007" max="13007" width="11" style="3" customWidth="1"/>
    <col min="13008" max="13008" width="8" style="3" customWidth="1"/>
    <col min="13009" max="13009" width="5.19166666666667" style="3" customWidth="1"/>
    <col min="13010" max="13010" width="13.1916666666667" style="3" customWidth="1"/>
    <col min="13011" max="13011" width="12.5" style="3" customWidth="1"/>
    <col min="13012" max="13021" width="10.6916666666667" style="3" customWidth="1"/>
    <col min="13022" max="13022" width="12.1916666666667" style="3" customWidth="1"/>
    <col min="13023" max="13023" width="8.19166666666667" style="3" customWidth="1"/>
    <col min="13024" max="13024" width="10.6916666666667" style="3" customWidth="1"/>
    <col min="13025" max="13025" width="10" style="3" customWidth="1"/>
    <col min="13026" max="13026" width="12.1916666666667" style="3" customWidth="1"/>
    <col min="13027" max="13027" width="9.69166666666667" style="3" customWidth="1"/>
    <col min="13028" max="13028" width="9.19166666666667" style="3" customWidth="1"/>
    <col min="13029" max="13029" width="9" style="3" customWidth="1"/>
    <col min="13030" max="13030" width="8.69166666666667" style="3" customWidth="1"/>
    <col min="13031" max="13031" width="9.69166666666667" style="3" customWidth="1"/>
    <col min="13032" max="13032" width="9.19166666666667" style="3" customWidth="1"/>
    <col min="13033" max="13033" width="7.69166666666667" style="3" customWidth="1"/>
    <col min="13034" max="13034" width="9.19166666666667" style="3" customWidth="1"/>
    <col min="13035" max="13035" width="14.6916666666667" style="3" customWidth="1"/>
    <col min="13036" max="13036" width="13.6916666666667" style="3" customWidth="1"/>
    <col min="13037" max="13037" width="8" style="3" customWidth="1"/>
    <col min="13038" max="13038" width="7.69166666666667" style="3" customWidth="1"/>
    <col min="13039" max="13039" width="7.19166666666667" style="3" customWidth="1"/>
    <col min="13040" max="13040" width="9.19166666666667" style="3" customWidth="1"/>
    <col min="13041" max="13041" width="7.69166666666667" style="3" customWidth="1"/>
    <col min="13042" max="13043" width="8.69166666666667" style="3" customWidth="1"/>
    <col min="13044" max="13044" width="14.6916666666667" style="3" customWidth="1"/>
    <col min="13045" max="13045" width="13.6916666666667" style="3" customWidth="1"/>
    <col min="13046" max="13046" width="8.69166666666667" style="3" customWidth="1"/>
    <col min="13047" max="13049" width="10.6916666666667" style="3" customWidth="1"/>
    <col min="13050" max="13050" width="16.6916666666667" style="3" customWidth="1"/>
    <col min="13051" max="13054" width="10.6916666666667" style="3" customWidth="1"/>
    <col min="13055" max="13055" width="12" style="3" customWidth="1"/>
    <col min="13056" max="13056" width="10.6916666666667" style="3" customWidth="1"/>
    <col min="13057" max="13057" width="8.69166666666667" style="3" customWidth="1"/>
    <col min="13058" max="13062" width="13.6916666666667" style="3" customWidth="1"/>
    <col min="13063" max="13066" width="8.69166666666667" style="3" hidden="1"/>
    <col min="13067" max="13261" width="9" style="3" customWidth="1"/>
    <col min="13262" max="13262" width="4.5" style="3" customWidth="1"/>
    <col min="13263" max="13263" width="11" style="3" customWidth="1"/>
    <col min="13264" max="13264" width="8" style="3" customWidth="1"/>
    <col min="13265" max="13265" width="5.19166666666667" style="3" customWidth="1"/>
    <col min="13266" max="13266" width="13.1916666666667" style="3" customWidth="1"/>
    <col min="13267" max="13267" width="12.5" style="3" customWidth="1"/>
    <col min="13268" max="13277" width="10.6916666666667" style="3" customWidth="1"/>
    <col min="13278" max="13278" width="12.1916666666667" style="3" customWidth="1"/>
    <col min="13279" max="13279" width="8.19166666666667" style="3" customWidth="1"/>
    <col min="13280" max="13280" width="10.6916666666667" style="3" customWidth="1"/>
    <col min="13281" max="13281" width="10" style="3" customWidth="1"/>
    <col min="13282" max="13282" width="12.1916666666667" style="3" customWidth="1"/>
    <col min="13283" max="13283" width="9.69166666666667" style="3" customWidth="1"/>
    <col min="13284" max="13284" width="9.19166666666667" style="3" customWidth="1"/>
    <col min="13285" max="13285" width="9" style="3" customWidth="1"/>
    <col min="13286" max="13286" width="8.69166666666667" style="3" customWidth="1"/>
    <col min="13287" max="13287" width="9.69166666666667" style="3" customWidth="1"/>
    <col min="13288" max="13288" width="9.19166666666667" style="3" customWidth="1"/>
    <col min="13289" max="13289" width="7.69166666666667" style="3" customWidth="1"/>
    <col min="13290" max="13290" width="9.19166666666667" style="3" customWidth="1"/>
    <col min="13291" max="13291" width="14.6916666666667" style="3" customWidth="1"/>
    <col min="13292" max="13292" width="13.6916666666667" style="3" customWidth="1"/>
    <col min="13293" max="13293" width="8" style="3" customWidth="1"/>
    <col min="13294" max="13294" width="7.69166666666667" style="3" customWidth="1"/>
    <col min="13295" max="13295" width="7.19166666666667" style="3" customWidth="1"/>
    <col min="13296" max="13296" width="9.19166666666667" style="3" customWidth="1"/>
    <col min="13297" max="13297" width="7.69166666666667" style="3" customWidth="1"/>
    <col min="13298" max="13299" width="8.69166666666667" style="3" customWidth="1"/>
    <col min="13300" max="13300" width="14.6916666666667" style="3" customWidth="1"/>
    <col min="13301" max="13301" width="13.6916666666667" style="3" customWidth="1"/>
    <col min="13302" max="13302" width="8.69166666666667" style="3" customWidth="1"/>
    <col min="13303" max="13305" width="10.6916666666667" style="3" customWidth="1"/>
    <col min="13306" max="13306" width="16.6916666666667" style="3" customWidth="1"/>
    <col min="13307" max="13310" width="10.6916666666667" style="3" customWidth="1"/>
    <col min="13311" max="13311" width="12" style="3" customWidth="1"/>
    <col min="13312" max="13312" width="10.6916666666667" style="3" customWidth="1"/>
    <col min="13313" max="13313" width="8.69166666666667" style="3" customWidth="1"/>
    <col min="13314" max="13318" width="13.6916666666667" style="3" customWidth="1"/>
    <col min="13319" max="13322" width="8.69166666666667" style="3" hidden="1"/>
    <col min="13323" max="13517" width="9" style="3" customWidth="1"/>
    <col min="13518" max="13518" width="4.5" style="3" customWidth="1"/>
    <col min="13519" max="13519" width="11" style="3" customWidth="1"/>
    <col min="13520" max="13520" width="8" style="3" customWidth="1"/>
    <col min="13521" max="13521" width="5.19166666666667" style="3" customWidth="1"/>
    <col min="13522" max="13522" width="13.1916666666667" style="3" customWidth="1"/>
    <col min="13523" max="13523" width="12.5" style="3" customWidth="1"/>
    <col min="13524" max="13533" width="10.6916666666667" style="3" customWidth="1"/>
    <col min="13534" max="13534" width="12.1916666666667" style="3" customWidth="1"/>
    <col min="13535" max="13535" width="8.19166666666667" style="3" customWidth="1"/>
    <col min="13536" max="13536" width="10.6916666666667" style="3" customWidth="1"/>
    <col min="13537" max="13537" width="10" style="3" customWidth="1"/>
    <col min="13538" max="13538" width="12.1916666666667" style="3" customWidth="1"/>
    <col min="13539" max="13539" width="9.69166666666667" style="3" customWidth="1"/>
    <col min="13540" max="13540" width="9.19166666666667" style="3" customWidth="1"/>
    <col min="13541" max="13541" width="9" style="3" customWidth="1"/>
    <col min="13542" max="13542" width="8.69166666666667" style="3" customWidth="1"/>
    <col min="13543" max="13543" width="9.69166666666667" style="3" customWidth="1"/>
    <col min="13544" max="13544" width="9.19166666666667" style="3" customWidth="1"/>
    <col min="13545" max="13545" width="7.69166666666667" style="3" customWidth="1"/>
    <col min="13546" max="13546" width="9.19166666666667" style="3" customWidth="1"/>
    <col min="13547" max="13547" width="14.6916666666667" style="3" customWidth="1"/>
    <col min="13548" max="13548" width="13.6916666666667" style="3" customWidth="1"/>
    <col min="13549" max="13549" width="8" style="3" customWidth="1"/>
    <col min="13550" max="13550" width="7.69166666666667" style="3" customWidth="1"/>
    <col min="13551" max="13551" width="7.19166666666667" style="3" customWidth="1"/>
    <col min="13552" max="13552" width="9.19166666666667" style="3" customWidth="1"/>
    <col min="13553" max="13553" width="7.69166666666667" style="3" customWidth="1"/>
    <col min="13554" max="13555" width="8.69166666666667" style="3" customWidth="1"/>
    <col min="13556" max="13556" width="14.6916666666667" style="3" customWidth="1"/>
    <col min="13557" max="13557" width="13.6916666666667" style="3" customWidth="1"/>
    <col min="13558" max="13558" width="8.69166666666667" style="3" customWidth="1"/>
    <col min="13559" max="13561" width="10.6916666666667" style="3" customWidth="1"/>
    <col min="13562" max="13562" width="16.6916666666667" style="3" customWidth="1"/>
    <col min="13563" max="13566" width="10.6916666666667" style="3" customWidth="1"/>
    <col min="13567" max="13567" width="12" style="3" customWidth="1"/>
    <col min="13568" max="13568" width="10.6916666666667" style="3" customWidth="1"/>
    <col min="13569" max="13569" width="8.69166666666667" style="3" customWidth="1"/>
    <col min="13570" max="13574" width="13.6916666666667" style="3" customWidth="1"/>
    <col min="13575" max="13578" width="8.69166666666667" style="3" hidden="1"/>
    <col min="13579" max="13773" width="9" style="3" customWidth="1"/>
    <col min="13774" max="13774" width="4.5" style="3" customWidth="1"/>
    <col min="13775" max="13775" width="11" style="3" customWidth="1"/>
    <col min="13776" max="13776" width="8" style="3" customWidth="1"/>
    <col min="13777" max="13777" width="5.19166666666667" style="3" customWidth="1"/>
    <col min="13778" max="13778" width="13.1916666666667" style="3" customWidth="1"/>
    <col min="13779" max="13779" width="12.5" style="3" customWidth="1"/>
    <col min="13780" max="13789" width="10.6916666666667" style="3" customWidth="1"/>
    <col min="13790" max="13790" width="12.1916666666667" style="3" customWidth="1"/>
    <col min="13791" max="13791" width="8.19166666666667" style="3" customWidth="1"/>
    <col min="13792" max="13792" width="10.6916666666667" style="3" customWidth="1"/>
    <col min="13793" max="13793" width="10" style="3" customWidth="1"/>
    <col min="13794" max="13794" width="12.1916666666667" style="3" customWidth="1"/>
    <col min="13795" max="13795" width="9.69166666666667" style="3" customWidth="1"/>
    <col min="13796" max="13796" width="9.19166666666667" style="3" customWidth="1"/>
    <col min="13797" max="13797" width="9" style="3" customWidth="1"/>
    <col min="13798" max="13798" width="8.69166666666667" style="3" customWidth="1"/>
    <col min="13799" max="13799" width="9.69166666666667" style="3" customWidth="1"/>
    <col min="13800" max="13800" width="9.19166666666667" style="3" customWidth="1"/>
    <col min="13801" max="13801" width="7.69166666666667" style="3" customWidth="1"/>
    <col min="13802" max="13802" width="9.19166666666667" style="3" customWidth="1"/>
    <col min="13803" max="13803" width="14.6916666666667" style="3" customWidth="1"/>
    <col min="13804" max="13804" width="13.6916666666667" style="3" customWidth="1"/>
    <col min="13805" max="13805" width="8" style="3" customWidth="1"/>
    <col min="13806" max="13806" width="7.69166666666667" style="3" customWidth="1"/>
    <col min="13807" max="13807" width="7.19166666666667" style="3" customWidth="1"/>
    <col min="13808" max="13808" width="9.19166666666667" style="3" customWidth="1"/>
    <col min="13809" max="13809" width="7.69166666666667" style="3" customWidth="1"/>
    <col min="13810" max="13811" width="8.69166666666667" style="3" customWidth="1"/>
    <col min="13812" max="13812" width="14.6916666666667" style="3" customWidth="1"/>
    <col min="13813" max="13813" width="13.6916666666667" style="3" customWidth="1"/>
    <col min="13814" max="13814" width="8.69166666666667" style="3" customWidth="1"/>
    <col min="13815" max="13817" width="10.6916666666667" style="3" customWidth="1"/>
    <col min="13818" max="13818" width="16.6916666666667" style="3" customWidth="1"/>
    <col min="13819" max="13822" width="10.6916666666667" style="3" customWidth="1"/>
    <col min="13823" max="13823" width="12" style="3" customWidth="1"/>
    <col min="13824" max="13824" width="10.6916666666667" style="3" customWidth="1"/>
    <col min="13825" max="13825" width="8.69166666666667" style="3" customWidth="1"/>
    <col min="13826" max="13830" width="13.6916666666667" style="3" customWidth="1"/>
    <col min="13831" max="13834" width="8.69166666666667" style="3" hidden="1"/>
    <col min="13835" max="14029" width="9" style="3" customWidth="1"/>
    <col min="14030" max="14030" width="4.5" style="3" customWidth="1"/>
    <col min="14031" max="14031" width="11" style="3" customWidth="1"/>
    <col min="14032" max="14032" width="8" style="3" customWidth="1"/>
    <col min="14033" max="14033" width="5.19166666666667" style="3" customWidth="1"/>
    <col min="14034" max="14034" width="13.1916666666667" style="3" customWidth="1"/>
    <col min="14035" max="14035" width="12.5" style="3" customWidth="1"/>
    <col min="14036" max="14045" width="10.6916666666667" style="3" customWidth="1"/>
    <col min="14046" max="14046" width="12.1916666666667" style="3" customWidth="1"/>
    <col min="14047" max="14047" width="8.19166666666667" style="3" customWidth="1"/>
    <col min="14048" max="14048" width="10.6916666666667" style="3" customWidth="1"/>
    <col min="14049" max="14049" width="10" style="3" customWidth="1"/>
    <col min="14050" max="14050" width="12.1916666666667" style="3" customWidth="1"/>
    <col min="14051" max="14051" width="9.69166666666667" style="3" customWidth="1"/>
    <col min="14052" max="14052" width="9.19166666666667" style="3" customWidth="1"/>
    <col min="14053" max="14053" width="9" style="3" customWidth="1"/>
    <col min="14054" max="14054" width="8.69166666666667" style="3" customWidth="1"/>
    <col min="14055" max="14055" width="9.69166666666667" style="3" customWidth="1"/>
    <col min="14056" max="14056" width="9.19166666666667" style="3" customWidth="1"/>
    <col min="14057" max="14057" width="7.69166666666667" style="3" customWidth="1"/>
    <col min="14058" max="14058" width="9.19166666666667" style="3" customWidth="1"/>
    <col min="14059" max="14059" width="14.6916666666667" style="3" customWidth="1"/>
    <col min="14060" max="14060" width="13.6916666666667" style="3" customWidth="1"/>
    <col min="14061" max="14061" width="8" style="3" customWidth="1"/>
    <col min="14062" max="14062" width="7.69166666666667" style="3" customWidth="1"/>
    <col min="14063" max="14063" width="7.19166666666667" style="3" customWidth="1"/>
    <col min="14064" max="14064" width="9.19166666666667" style="3" customWidth="1"/>
    <col min="14065" max="14065" width="7.69166666666667" style="3" customWidth="1"/>
    <col min="14066" max="14067" width="8.69166666666667" style="3" customWidth="1"/>
    <col min="14068" max="14068" width="14.6916666666667" style="3" customWidth="1"/>
    <col min="14069" max="14069" width="13.6916666666667" style="3" customWidth="1"/>
    <col min="14070" max="14070" width="8.69166666666667" style="3" customWidth="1"/>
    <col min="14071" max="14073" width="10.6916666666667" style="3" customWidth="1"/>
    <col min="14074" max="14074" width="16.6916666666667" style="3" customWidth="1"/>
    <col min="14075" max="14078" width="10.6916666666667" style="3" customWidth="1"/>
    <col min="14079" max="14079" width="12" style="3" customWidth="1"/>
    <col min="14080" max="14080" width="10.6916666666667" style="3" customWidth="1"/>
    <col min="14081" max="14081" width="8.69166666666667" style="3" customWidth="1"/>
    <col min="14082" max="14086" width="13.6916666666667" style="3" customWidth="1"/>
    <col min="14087" max="14090" width="8.69166666666667" style="3" hidden="1"/>
    <col min="14091" max="14285" width="9" style="3" customWidth="1"/>
    <col min="14286" max="14286" width="4.5" style="3" customWidth="1"/>
    <col min="14287" max="14287" width="11" style="3" customWidth="1"/>
    <col min="14288" max="14288" width="8" style="3" customWidth="1"/>
    <col min="14289" max="14289" width="5.19166666666667" style="3" customWidth="1"/>
    <col min="14290" max="14290" width="13.1916666666667" style="3" customWidth="1"/>
    <col min="14291" max="14291" width="12.5" style="3" customWidth="1"/>
    <col min="14292" max="14301" width="10.6916666666667" style="3" customWidth="1"/>
    <col min="14302" max="14302" width="12.1916666666667" style="3" customWidth="1"/>
    <col min="14303" max="14303" width="8.19166666666667" style="3" customWidth="1"/>
    <col min="14304" max="14304" width="10.6916666666667" style="3" customWidth="1"/>
    <col min="14305" max="14305" width="10" style="3" customWidth="1"/>
    <col min="14306" max="14306" width="12.1916666666667" style="3" customWidth="1"/>
    <col min="14307" max="14307" width="9.69166666666667" style="3" customWidth="1"/>
    <col min="14308" max="14308" width="9.19166666666667" style="3" customWidth="1"/>
    <col min="14309" max="14309" width="9" style="3" customWidth="1"/>
    <col min="14310" max="14310" width="8.69166666666667" style="3" customWidth="1"/>
    <col min="14311" max="14311" width="9.69166666666667" style="3" customWidth="1"/>
    <col min="14312" max="14312" width="9.19166666666667" style="3" customWidth="1"/>
    <col min="14313" max="14313" width="7.69166666666667" style="3" customWidth="1"/>
    <col min="14314" max="14314" width="9.19166666666667" style="3" customWidth="1"/>
    <col min="14315" max="14315" width="14.6916666666667" style="3" customWidth="1"/>
    <col min="14316" max="14316" width="13.6916666666667" style="3" customWidth="1"/>
    <col min="14317" max="14317" width="8" style="3" customWidth="1"/>
    <col min="14318" max="14318" width="7.69166666666667" style="3" customWidth="1"/>
    <col min="14319" max="14319" width="7.19166666666667" style="3" customWidth="1"/>
    <col min="14320" max="14320" width="9.19166666666667" style="3" customWidth="1"/>
    <col min="14321" max="14321" width="7.69166666666667" style="3" customWidth="1"/>
    <col min="14322" max="14323" width="8.69166666666667" style="3" customWidth="1"/>
    <col min="14324" max="14324" width="14.6916666666667" style="3" customWidth="1"/>
    <col min="14325" max="14325" width="13.6916666666667" style="3" customWidth="1"/>
    <col min="14326" max="14326" width="8.69166666666667" style="3" customWidth="1"/>
    <col min="14327" max="14329" width="10.6916666666667" style="3" customWidth="1"/>
    <col min="14330" max="14330" width="16.6916666666667" style="3" customWidth="1"/>
    <col min="14331" max="14334" width="10.6916666666667" style="3" customWidth="1"/>
    <col min="14335" max="14335" width="12" style="3" customWidth="1"/>
    <col min="14336" max="14336" width="10.6916666666667" style="3" customWidth="1"/>
    <col min="14337" max="14337" width="8.69166666666667" style="3" customWidth="1"/>
    <col min="14338" max="14342" width="13.6916666666667" style="3" customWidth="1"/>
    <col min="14343" max="14346" width="8.69166666666667" style="3" hidden="1"/>
    <col min="14347" max="14541" width="9" style="3" customWidth="1"/>
    <col min="14542" max="14542" width="4.5" style="3" customWidth="1"/>
    <col min="14543" max="14543" width="11" style="3" customWidth="1"/>
    <col min="14544" max="14544" width="8" style="3" customWidth="1"/>
    <col min="14545" max="14545" width="5.19166666666667" style="3" customWidth="1"/>
    <col min="14546" max="14546" width="13.1916666666667" style="3" customWidth="1"/>
    <col min="14547" max="14547" width="12.5" style="3" customWidth="1"/>
    <col min="14548" max="14557" width="10.6916666666667" style="3" customWidth="1"/>
    <col min="14558" max="14558" width="12.1916666666667" style="3" customWidth="1"/>
    <col min="14559" max="14559" width="8.19166666666667" style="3" customWidth="1"/>
    <col min="14560" max="14560" width="10.6916666666667" style="3" customWidth="1"/>
    <col min="14561" max="14561" width="10" style="3" customWidth="1"/>
    <col min="14562" max="14562" width="12.1916666666667" style="3" customWidth="1"/>
    <col min="14563" max="14563" width="9.69166666666667" style="3" customWidth="1"/>
    <col min="14564" max="14564" width="9.19166666666667" style="3" customWidth="1"/>
    <col min="14565" max="14565" width="9" style="3" customWidth="1"/>
    <col min="14566" max="14566" width="8.69166666666667" style="3" customWidth="1"/>
    <col min="14567" max="14567" width="9.69166666666667" style="3" customWidth="1"/>
    <col min="14568" max="14568" width="9.19166666666667" style="3" customWidth="1"/>
    <col min="14569" max="14569" width="7.69166666666667" style="3" customWidth="1"/>
    <col min="14570" max="14570" width="9.19166666666667" style="3" customWidth="1"/>
    <col min="14571" max="14571" width="14.6916666666667" style="3" customWidth="1"/>
    <col min="14572" max="14572" width="13.6916666666667" style="3" customWidth="1"/>
    <col min="14573" max="14573" width="8" style="3" customWidth="1"/>
    <col min="14574" max="14574" width="7.69166666666667" style="3" customWidth="1"/>
    <col min="14575" max="14575" width="7.19166666666667" style="3" customWidth="1"/>
    <col min="14576" max="14576" width="9.19166666666667" style="3" customWidth="1"/>
    <col min="14577" max="14577" width="7.69166666666667" style="3" customWidth="1"/>
    <col min="14578" max="14579" width="8.69166666666667" style="3" customWidth="1"/>
    <col min="14580" max="14580" width="14.6916666666667" style="3" customWidth="1"/>
    <col min="14581" max="14581" width="13.6916666666667" style="3" customWidth="1"/>
    <col min="14582" max="14582" width="8.69166666666667" style="3" customWidth="1"/>
    <col min="14583" max="14585" width="10.6916666666667" style="3" customWidth="1"/>
    <col min="14586" max="14586" width="16.6916666666667" style="3" customWidth="1"/>
    <col min="14587" max="14590" width="10.6916666666667" style="3" customWidth="1"/>
    <col min="14591" max="14591" width="12" style="3" customWidth="1"/>
    <col min="14592" max="14592" width="10.6916666666667" style="3" customWidth="1"/>
    <col min="14593" max="14593" width="8.69166666666667" style="3" customWidth="1"/>
    <col min="14594" max="14598" width="13.6916666666667" style="3" customWidth="1"/>
    <col min="14599" max="14602" width="8.69166666666667" style="3" hidden="1"/>
    <col min="14603" max="14797" width="9" style="3" customWidth="1"/>
    <col min="14798" max="14798" width="4.5" style="3" customWidth="1"/>
    <col min="14799" max="14799" width="11" style="3" customWidth="1"/>
    <col min="14800" max="14800" width="8" style="3" customWidth="1"/>
    <col min="14801" max="14801" width="5.19166666666667" style="3" customWidth="1"/>
    <col min="14802" max="14802" width="13.1916666666667" style="3" customWidth="1"/>
    <col min="14803" max="14803" width="12.5" style="3" customWidth="1"/>
    <col min="14804" max="14813" width="10.6916666666667" style="3" customWidth="1"/>
    <col min="14814" max="14814" width="12.1916666666667" style="3" customWidth="1"/>
    <col min="14815" max="14815" width="8.19166666666667" style="3" customWidth="1"/>
    <col min="14816" max="14816" width="10.6916666666667" style="3" customWidth="1"/>
    <col min="14817" max="14817" width="10" style="3" customWidth="1"/>
    <col min="14818" max="14818" width="12.1916666666667" style="3" customWidth="1"/>
    <col min="14819" max="14819" width="9.69166666666667" style="3" customWidth="1"/>
    <col min="14820" max="14820" width="9.19166666666667" style="3" customWidth="1"/>
    <col min="14821" max="14821" width="9" style="3" customWidth="1"/>
    <col min="14822" max="14822" width="8.69166666666667" style="3" customWidth="1"/>
    <col min="14823" max="14823" width="9.69166666666667" style="3" customWidth="1"/>
    <col min="14824" max="14824" width="9.19166666666667" style="3" customWidth="1"/>
    <col min="14825" max="14825" width="7.69166666666667" style="3" customWidth="1"/>
    <col min="14826" max="14826" width="9.19166666666667" style="3" customWidth="1"/>
    <col min="14827" max="14827" width="14.6916666666667" style="3" customWidth="1"/>
    <col min="14828" max="14828" width="13.6916666666667" style="3" customWidth="1"/>
    <col min="14829" max="14829" width="8" style="3" customWidth="1"/>
    <col min="14830" max="14830" width="7.69166666666667" style="3" customWidth="1"/>
    <col min="14831" max="14831" width="7.19166666666667" style="3" customWidth="1"/>
    <col min="14832" max="14832" width="9.19166666666667" style="3" customWidth="1"/>
    <col min="14833" max="14833" width="7.69166666666667" style="3" customWidth="1"/>
    <col min="14834" max="14835" width="8.69166666666667" style="3" customWidth="1"/>
    <col min="14836" max="14836" width="14.6916666666667" style="3" customWidth="1"/>
    <col min="14837" max="14837" width="13.6916666666667" style="3" customWidth="1"/>
    <col min="14838" max="14838" width="8.69166666666667" style="3" customWidth="1"/>
    <col min="14839" max="14841" width="10.6916666666667" style="3" customWidth="1"/>
    <col min="14842" max="14842" width="16.6916666666667" style="3" customWidth="1"/>
    <col min="14843" max="14846" width="10.6916666666667" style="3" customWidth="1"/>
    <col min="14847" max="14847" width="12" style="3" customWidth="1"/>
    <col min="14848" max="14848" width="10.6916666666667" style="3" customWidth="1"/>
    <col min="14849" max="14849" width="8.69166666666667" style="3" customWidth="1"/>
    <col min="14850" max="14854" width="13.6916666666667" style="3" customWidth="1"/>
    <col min="14855" max="14858" width="8.69166666666667" style="3" hidden="1"/>
    <col min="14859" max="15053" width="9" style="3" customWidth="1"/>
    <col min="15054" max="15054" width="4.5" style="3" customWidth="1"/>
    <col min="15055" max="15055" width="11" style="3" customWidth="1"/>
    <col min="15056" max="15056" width="8" style="3" customWidth="1"/>
    <col min="15057" max="15057" width="5.19166666666667" style="3" customWidth="1"/>
    <col min="15058" max="15058" width="13.1916666666667" style="3" customWidth="1"/>
    <col min="15059" max="15059" width="12.5" style="3" customWidth="1"/>
    <col min="15060" max="15069" width="10.6916666666667" style="3" customWidth="1"/>
    <col min="15070" max="15070" width="12.1916666666667" style="3" customWidth="1"/>
    <col min="15071" max="15071" width="8.19166666666667" style="3" customWidth="1"/>
    <col min="15072" max="15072" width="10.6916666666667" style="3" customWidth="1"/>
    <col min="15073" max="15073" width="10" style="3" customWidth="1"/>
    <col min="15074" max="15074" width="12.1916666666667" style="3" customWidth="1"/>
    <col min="15075" max="15075" width="9.69166666666667" style="3" customWidth="1"/>
    <col min="15076" max="15076" width="9.19166666666667" style="3" customWidth="1"/>
    <col min="15077" max="15077" width="9" style="3" customWidth="1"/>
    <col min="15078" max="15078" width="8.69166666666667" style="3" customWidth="1"/>
    <col min="15079" max="15079" width="9.69166666666667" style="3" customWidth="1"/>
    <col min="15080" max="15080" width="9.19166666666667" style="3" customWidth="1"/>
    <col min="15081" max="15081" width="7.69166666666667" style="3" customWidth="1"/>
    <col min="15082" max="15082" width="9.19166666666667" style="3" customWidth="1"/>
    <col min="15083" max="15083" width="14.6916666666667" style="3" customWidth="1"/>
    <col min="15084" max="15084" width="13.6916666666667" style="3" customWidth="1"/>
    <col min="15085" max="15085" width="8" style="3" customWidth="1"/>
    <col min="15086" max="15086" width="7.69166666666667" style="3" customWidth="1"/>
    <col min="15087" max="15087" width="7.19166666666667" style="3" customWidth="1"/>
    <col min="15088" max="15088" width="9.19166666666667" style="3" customWidth="1"/>
    <col min="15089" max="15089" width="7.69166666666667" style="3" customWidth="1"/>
    <col min="15090" max="15091" width="8.69166666666667" style="3" customWidth="1"/>
    <col min="15092" max="15092" width="14.6916666666667" style="3" customWidth="1"/>
    <col min="15093" max="15093" width="13.6916666666667" style="3" customWidth="1"/>
    <col min="15094" max="15094" width="8.69166666666667" style="3" customWidth="1"/>
    <col min="15095" max="15097" width="10.6916666666667" style="3" customWidth="1"/>
    <col min="15098" max="15098" width="16.6916666666667" style="3" customWidth="1"/>
    <col min="15099" max="15102" width="10.6916666666667" style="3" customWidth="1"/>
    <col min="15103" max="15103" width="12" style="3" customWidth="1"/>
    <col min="15104" max="15104" width="10.6916666666667" style="3" customWidth="1"/>
    <col min="15105" max="15105" width="8.69166666666667" style="3" customWidth="1"/>
    <col min="15106" max="15110" width="13.6916666666667" style="3" customWidth="1"/>
    <col min="15111" max="15114" width="8.69166666666667" style="3" hidden="1"/>
    <col min="15115" max="15309" width="9" style="3" customWidth="1"/>
    <col min="15310" max="15310" width="4.5" style="3" customWidth="1"/>
    <col min="15311" max="15311" width="11" style="3" customWidth="1"/>
    <col min="15312" max="15312" width="8" style="3" customWidth="1"/>
    <col min="15313" max="15313" width="5.19166666666667" style="3" customWidth="1"/>
    <col min="15314" max="15314" width="13.1916666666667" style="3" customWidth="1"/>
    <col min="15315" max="15315" width="12.5" style="3" customWidth="1"/>
    <col min="15316" max="15325" width="10.6916666666667" style="3" customWidth="1"/>
    <col min="15326" max="15326" width="12.1916666666667" style="3" customWidth="1"/>
    <col min="15327" max="15327" width="8.19166666666667" style="3" customWidth="1"/>
    <col min="15328" max="15328" width="10.6916666666667" style="3" customWidth="1"/>
    <col min="15329" max="15329" width="10" style="3" customWidth="1"/>
    <col min="15330" max="15330" width="12.1916666666667" style="3" customWidth="1"/>
    <col min="15331" max="15331" width="9.69166666666667" style="3" customWidth="1"/>
    <col min="15332" max="15332" width="9.19166666666667" style="3" customWidth="1"/>
    <col min="15333" max="15333" width="9" style="3" customWidth="1"/>
    <col min="15334" max="15334" width="8.69166666666667" style="3" customWidth="1"/>
    <col min="15335" max="15335" width="9.69166666666667" style="3" customWidth="1"/>
    <col min="15336" max="15336" width="9.19166666666667" style="3" customWidth="1"/>
    <col min="15337" max="15337" width="7.69166666666667" style="3" customWidth="1"/>
    <col min="15338" max="15338" width="9.19166666666667" style="3" customWidth="1"/>
    <col min="15339" max="15339" width="14.6916666666667" style="3" customWidth="1"/>
    <col min="15340" max="15340" width="13.6916666666667" style="3" customWidth="1"/>
    <col min="15341" max="15341" width="8" style="3" customWidth="1"/>
    <col min="15342" max="15342" width="7.69166666666667" style="3" customWidth="1"/>
    <col min="15343" max="15343" width="7.19166666666667" style="3" customWidth="1"/>
    <col min="15344" max="15344" width="9.19166666666667" style="3" customWidth="1"/>
    <col min="15345" max="15345" width="7.69166666666667" style="3" customWidth="1"/>
    <col min="15346" max="15347" width="8.69166666666667" style="3" customWidth="1"/>
    <col min="15348" max="15348" width="14.6916666666667" style="3" customWidth="1"/>
    <col min="15349" max="15349" width="13.6916666666667" style="3" customWidth="1"/>
    <col min="15350" max="15350" width="8.69166666666667" style="3" customWidth="1"/>
    <col min="15351" max="15353" width="10.6916666666667" style="3" customWidth="1"/>
    <col min="15354" max="15354" width="16.6916666666667" style="3" customWidth="1"/>
    <col min="15355" max="15358" width="10.6916666666667" style="3" customWidth="1"/>
    <col min="15359" max="15359" width="12" style="3" customWidth="1"/>
    <col min="15360" max="15360" width="10.6916666666667" style="3" customWidth="1"/>
    <col min="15361" max="15361" width="8.69166666666667" style="3" customWidth="1"/>
    <col min="15362" max="15366" width="13.6916666666667" style="3" customWidth="1"/>
    <col min="15367" max="15370" width="8.69166666666667" style="3" hidden="1"/>
    <col min="15371" max="15565" width="9" style="3" customWidth="1"/>
    <col min="15566" max="15566" width="4.5" style="3" customWidth="1"/>
    <col min="15567" max="15567" width="11" style="3" customWidth="1"/>
    <col min="15568" max="15568" width="8" style="3" customWidth="1"/>
    <col min="15569" max="15569" width="5.19166666666667" style="3" customWidth="1"/>
    <col min="15570" max="15570" width="13.1916666666667" style="3" customWidth="1"/>
    <col min="15571" max="15571" width="12.5" style="3" customWidth="1"/>
    <col min="15572" max="15581" width="10.6916666666667" style="3" customWidth="1"/>
    <col min="15582" max="15582" width="12.1916666666667" style="3" customWidth="1"/>
    <col min="15583" max="15583" width="8.19166666666667" style="3" customWidth="1"/>
    <col min="15584" max="15584" width="10.6916666666667" style="3" customWidth="1"/>
    <col min="15585" max="15585" width="10" style="3" customWidth="1"/>
    <col min="15586" max="15586" width="12.1916666666667" style="3" customWidth="1"/>
    <col min="15587" max="15587" width="9.69166666666667" style="3" customWidth="1"/>
    <col min="15588" max="15588" width="9.19166666666667" style="3" customWidth="1"/>
    <col min="15589" max="15589" width="9" style="3" customWidth="1"/>
    <col min="15590" max="15590" width="8.69166666666667" style="3" customWidth="1"/>
    <col min="15591" max="15591" width="9.69166666666667" style="3" customWidth="1"/>
    <col min="15592" max="15592" width="9.19166666666667" style="3" customWidth="1"/>
    <col min="15593" max="15593" width="7.69166666666667" style="3" customWidth="1"/>
    <col min="15594" max="15594" width="9.19166666666667" style="3" customWidth="1"/>
    <col min="15595" max="15595" width="14.6916666666667" style="3" customWidth="1"/>
    <col min="15596" max="15596" width="13.6916666666667" style="3" customWidth="1"/>
    <col min="15597" max="15597" width="8" style="3" customWidth="1"/>
    <col min="15598" max="15598" width="7.69166666666667" style="3" customWidth="1"/>
    <col min="15599" max="15599" width="7.19166666666667" style="3" customWidth="1"/>
    <col min="15600" max="15600" width="9.19166666666667" style="3" customWidth="1"/>
    <col min="15601" max="15601" width="7.69166666666667" style="3" customWidth="1"/>
    <col min="15602" max="15603" width="8.69166666666667" style="3" customWidth="1"/>
    <col min="15604" max="15604" width="14.6916666666667" style="3" customWidth="1"/>
    <col min="15605" max="15605" width="13.6916666666667" style="3" customWidth="1"/>
    <col min="15606" max="15606" width="8.69166666666667" style="3" customWidth="1"/>
    <col min="15607" max="15609" width="10.6916666666667" style="3" customWidth="1"/>
    <col min="15610" max="15610" width="16.6916666666667" style="3" customWidth="1"/>
    <col min="15611" max="15614" width="10.6916666666667" style="3" customWidth="1"/>
    <col min="15615" max="15615" width="12" style="3" customWidth="1"/>
    <col min="15616" max="15616" width="10.6916666666667" style="3" customWidth="1"/>
    <col min="15617" max="15617" width="8.69166666666667" style="3" customWidth="1"/>
    <col min="15618" max="15622" width="13.6916666666667" style="3" customWidth="1"/>
    <col min="15623" max="15626" width="8.69166666666667" style="3" hidden="1"/>
    <col min="15627" max="15821" width="9" style="3" customWidth="1"/>
    <col min="15822" max="15822" width="4.5" style="3" customWidth="1"/>
    <col min="15823" max="15823" width="11" style="3" customWidth="1"/>
    <col min="15824" max="15824" width="8" style="3" customWidth="1"/>
    <col min="15825" max="15825" width="5.19166666666667" style="3" customWidth="1"/>
    <col min="15826" max="15826" width="13.1916666666667" style="3" customWidth="1"/>
    <col min="15827" max="15827" width="12.5" style="3" customWidth="1"/>
    <col min="15828" max="15837" width="10.6916666666667" style="3" customWidth="1"/>
    <col min="15838" max="15838" width="12.1916666666667" style="3" customWidth="1"/>
    <col min="15839" max="15839" width="8.19166666666667" style="3" customWidth="1"/>
    <col min="15840" max="15840" width="10.6916666666667" style="3" customWidth="1"/>
    <col min="15841" max="15841" width="10" style="3" customWidth="1"/>
    <col min="15842" max="15842" width="12.1916666666667" style="3" customWidth="1"/>
    <col min="15843" max="15843" width="9.69166666666667" style="3" customWidth="1"/>
    <col min="15844" max="15844" width="9.19166666666667" style="3" customWidth="1"/>
    <col min="15845" max="15845" width="9" style="3" customWidth="1"/>
    <col min="15846" max="15846" width="8.69166666666667" style="3" customWidth="1"/>
    <col min="15847" max="15847" width="9.69166666666667" style="3" customWidth="1"/>
    <col min="15848" max="15848" width="9.19166666666667" style="3" customWidth="1"/>
    <col min="15849" max="15849" width="7.69166666666667" style="3" customWidth="1"/>
    <col min="15850" max="15850" width="9.19166666666667" style="3" customWidth="1"/>
    <col min="15851" max="15851" width="14.6916666666667" style="3" customWidth="1"/>
    <col min="15852" max="15852" width="13.6916666666667" style="3" customWidth="1"/>
    <col min="15853" max="15853" width="8" style="3" customWidth="1"/>
    <col min="15854" max="15854" width="7.69166666666667" style="3" customWidth="1"/>
    <col min="15855" max="15855" width="7.19166666666667" style="3" customWidth="1"/>
    <col min="15856" max="15856" width="9.19166666666667" style="3" customWidth="1"/>
    <col min="15857" max="15857" width="7.69166666666667" style="3" customWidth="1"/>
    <col min="15858" max="15859" width="8.69166666666667" style="3" customWidth="1"/>
    <col min="15860" max="15860" width="14.6916666666667" style="3" customWidth="1"/>
    <col min="15861" max="15861" width="13.6916666666667" style="3" customWidth="1"/>
    <col min="15862" max="15862" width="8.69166666666667" style="3" customWidth="1"/>
    <col min="15863" max="15865" width="10.6916666666667" style="3" customWidth="1"/>
    <col min="15866" max="15866" width="16.6916666666667" style="3" customWidth="1"/>
    <col min="15867" max="15870" width="10.6916666666667" style="3" customWidth="1"/>
    <col min="15871" max="15871" width="12" style="3" customWidth="1"/>
    <col min="15872" max="15872" width="10.6916666666667" style="3" customWidth="1"/>
    <col min="15873" max="15873" width="8.69166666666667" style="3" customWidth="1"/>
    <col min="15874" max="15878" width="13.6916666666667" style="3" customWidth="1"/>
    <col min="15879" max="15882" width="8.69166666666667" style="3" hidden="1"/>
    <col min="15883" max="16077" width="9" style="3" customWidth="1"/>
    <col min="16078" max="16078" width="4.5" style="3" customWidth="1"/>
    <col min="16079" max="16079" width="11" style="3" customWidth="1"/>
    <col min="16080" max="16080" width="8" style="3" customWidth="1"/>
    <col min="16081" max="16081" width="5.19166666666667" style="3" customWidth="1"/>
    <col min="16082" max="16082" width="13.1916666666667" style="3" customWidth="1"/>
    <col min="16083" max="16083" width="12.5" style="3" customWidth="1"/>
    <col min="16084" max="16093" width="10.6916666666667" style="3" customWidth="1"/>
    <col min="16094" max="16094" width="12.1916666666667" style="3" customWidth="1"/>
    <col min="16095" max="16095" width="8.19166666666667" style="3" customWidth="1"/>
    <col min="16096" max="16096" width="10.6916666666667" style="3" customWidth="1"/>
    <col min="16097" max="16097" width="10" style="3" customWidth="1"/>
    <col min="16098" max="16098" width="12.1916666666667" style="3" customWidth="1"/>
    <col min="16099" max="16099" width="9.69166666666667" style="3" customWidth="1"/>
    <col min="16100" max="16100" width="9.19166666666667" style="3" customWidth="1"/>
    <col min="16101" max="16101" width="9" style="3" customWidth="1"/>
    <col min="16102" max="16102" width="8.69166666666667" style="3" customWidth="1"/>
    <col min="16103" max="16103" width="9.69166666666667" style="3" customWidth="1"/>
    <col min="16104" max="16104" width="9.19166666666667" style="3" customWidth="1"/>
    <col min="16105" max="16105" width="7.69166666666667" style="3" customWidth="1"/>
    <col min="16106" max="16106" width="9.19166666666667" style="3" customWidth="1"/>
    <col min="16107" max="16107" width="14.6916666666667" style="3" customWidth="1"/>
    <col min="16108" max="16108" width="13.6916666666667" style="3" customWidth="1"/>
    <col min="16109" max="16109" width="8" style="3" customWidth="1"/>
    <col min="16110" max="16110" width="7.69166666666667" style="3" customWidth="1"/>
    <col min="16111" max="16111" width="7.19166666666667" style="3" customWidth="1"/>
    <col min="16112" max="16112" width="9.19166666666667" style="3" customWidth="1"/>
    <col min="16113" max="16113" width="7.69166666666667" style="3" customWidth="1"/>
    <col min="16114" max="16115" width="8.69166666666667" style="3" customWidth="1"/>
    <col min="16116" max="16116" width="14.6916666666667" style="3" customWidth="1"/>
    <col min="16117" max="16117" width="13.6916666666667" style="3" customWidth="1"/>
    <col min="16118" max="16118" width="8.69166666666667" style="3" customWidth="1"/>
    <col min="16119" max="16121" width="10.6916666666667" style="3" customWidth="1"/>
    <col min="16122" max="16122" width="16.6916666666667" style="3" customWidth="1"/>
    <col min="16123" max="16126" width="10.6916666666667" style="3" customWidth="1"/>
    <col min="16127" max="16127" width="12" style="3" customWidth="1"/>
    <col min="16128" max="16128" width="10.6916666666667" style="3" customWidth="1"/>
    <col min="16129" max="16129" width="8.69166666666667" style="3" customWidth="1"/>
    <col min="16130" max="16134" width="13.6916666666667" style="3" customWidth="1"/>
    <col min="16135" max="16138" width="8.69166666666667" style="3" hidden="1"/>
    <col min="16139" max="16384" width="9" style="3" customWidth="1"/>
  </cols>
  <sheetData>
    <row r="1" ht="15.75" customHeight="1" spans="1:17">
      <c r="A1" s="6" t="s">
        <v>0</v>
      </c>
      <c r="P1" s="22" t="str">
        <f t="array" ref="P1:Q1">"请勿删除或清空该列内容"</f>
        <v>请勿删除或清空该列内容</v>
      </c>
      <c r="Q1" s="23" t="str">
        <v>请勿删除或清空该列内容</v>
      </c>
    </row>
    <row r="2" s="1" customFormat="1" ht="30" customHeight="1" spans="1:17">
      <c r="A2" s="7" t="s">
        <v>732</v>
      </c>
      <c r="Q2" s="25" t="str">
        <f t="array" ref="Q2:Q7">""</f>
        <v/>
      </c>
    </row>
    <row r="3" ht="15.75" customHeight="1" spans="1:17">
      <c r="A3" s="4" t="str">
        <f>"评估基准日："&amp;TEXT(基本信息输入表!M7,"yyyy年mm月dd日")</f>
        <v>评估基准日：2024年06月30日</v>
      </c>
      <c r="I3" s="365"/>
      <c r="J3" s="365"/>
      <c r="Q3" s="5" t="str">
        <v/>
      </c>
    </row>
    <row r="4" ht="14.25" customHeight="1" spans="1:17">
      <c r="A4" s="4"/>
      <c r="B4" s="4"/>
      <c r="C4" s="4"/>
      <c r="D4" s="4"/>
      <c r="E4" s="4"/>
      <c r="F4" s="4"/>
      <c r="G4" s="4"/>
      <c r="H4" s="4"/>
      <c r="I4" s="4"/>
      <c r="J4" s="4"/>
      <c r="K4" s="4"/>
      <c r="L4" s="4"/>
      <c r="M4" s="4"/>
      <c r="N4" s="4"/>
      <c r="O4" s="8" t="s">
        <v>733</v>
      </c>
      <c r="Q4" s="5" t="str">
        <v/>
      </c>
    </row>
    <row r="5" ht="15.75" customHeight="1" spans="1:17">
      <c r="A5" s="3" t="str">
        <f>基本信息输入表!K6&amp;"："&amp;基本信息输入表!M6</f>
        <v>产权持有单位：贵州林东煤业发展有限责任公司</v>
      </c>
      <c r="O5" s="8" t="s">
        <v>445</v>
      </c>
      <c r="Q5" s="5" t="str">
        <v/>
      </c>
    </row>
    <row r="6" s="2" customFormat="1" ht="27.5" customHeight="1" spans="1:17">
      <c r="A6" s="11" t="s">
        <v>472</v>
      </c>
      <c r="B6" s="11" t="s">
        <v>678</v>
      </c>
      <c r="C6" s="11" t="s">
        <v>679</v>
      </c>
      <c r="D6" s="11" t="s">
        <v>642</v>
      </c>
      <c r="E6" s="274" t="s">
        <v>655</v>
      </c>
      <c r="F6" s="366" t="s">
        <v>644</v>
      </c>
      <c r="G6" s="366" t="s">
        <v>215</v>
      </c>
      <c r="H6" s="11" t="s">
        <v>284</v>
      </c>
      <c r="I6" s="11" t="s">
        <v>734</v>
      </c>
      <c r="J6" s="369" t="s">
        <v>682</v>
      </c>
      <c r="K6" s="370" t="s">
        <v>647</v>
      </c>
      <c r="L6" s="366" t="s">
        <v>648</v>
      </c>
      <c r="M6" s="366" t="s">
        <v>319</v>
      </c>
      <c r="N6" s="11" t="s">
        <v>218</v>
      </c>
      <c r="O6" s="11" t="s">
        <v>348</v>
      </c>
      <c r="P6" s="2" t="s">
        <v>518</v>
      </c>
      <c r="Q6" s="26" t="str">
        <v/>
      </c>
    </row>
    <row r="7" s="4" customFormat="1" ht="15" customHeight="1" spans="1:17">
      <c r="A7" s="13" t="str">
        <f>IF(B7="","",ROW()-6)</f>
        <v/>
      </c>
      <c r="B7" s="14"/>
      <c r="C7" s="13"/>
      <c r="D7" s="14"/>
      <c r="E7" s="367"/>
      <c r="F7" s="87"/>
      <c r="G7" s="87">
        <f>E7*F7</f>
        <v>0</v>
      </c>
      <c r="H7" s="87"/>
      <c r="I7" s="16"/>
      <c r="J7" s="14"/>
      <c r="K7" s="367"/>
      <c r="L7" s="87"/>
      <c r="M7" s="16">
        <f>K7*L7</f>
        <v>0</v>
      </c>
      <c r="N7" s="16" t="str">
        <f t="shared" ref="N7" si="0">IF(G7-H7=0,"",(M7-G7+H7)/(G7-H7)*100)</f>
        <v/>
      </c>
      <c r="O7" s="14"/>
      <c r="P7" s="4" t="str">
        <f>"A"&amp;ROW()-6</f>
        <v>A1</v>
      </c>
      <c r="Q7" s="364" t="str">
        <v/>
      </c>
    </row>
    <row r="8" s="4" customFormat="1" ht="15" customHeight="1" spans="1:17">
      <c r="A8" s="13" t="str">
        <f t="shared" ref="A8:A24" si="1">IF(B8="","",ROW()-6)</f>
        <v/>
      </c>
      <c r="B8" s="14"/>
      <c r="C8" s="13"/>
      <c r="D8" s="14"/>
      <c r="E8" s="367"/>
      <c r="F8" s="87"/>
      <c r="G8" s="87">
        <f t="shared" ref="G8:G24" si="2">E8*F8</f>
        <v>0</v>
      </c>
      <c r="H8" s="87"/>
      <c r="I8" s="16"/>
      <c r="J8" s="14"/>
      <c r="K8" s="367"/>
      <c r="L8" s="87"/>
      <c r="M8" s="16">
        <f t="shared" ref="M8:M24" si="3">K8*L8</f>
        <v>0</v>
      </c>
      <c r="N8" s="16" t="str">
        <f t="shared" ref="N8:N27" si="4">IF(G8-H8=0,"",(M8-G8+H8)/(G8-H8)*100)</f>
        <v/>
      </c>
      <c r="O8" s="14"/>
      <c r="P8" s="4" t="str">
        <f t="shared" ref="P8:P24" si="5">"A"&amp;ROW()-6</f>
        <v>A2</v>
      </c>
      <c r="Q8" s="364"/>
    </row>
    <row r="9" s="4" customFormat="1" ht="15" customHeight="1" spans="1:17">
      <c r="A9" s="13" t="str">
        <f t="shared" si="1"/>
        <v/>
      </c>
      <c r="B9" s="14"/>
      <c r="C9" s="13"/>
      <c r="D9" s="14"/>
      <c r="E9" s="367"/>
      <c r="F9" s="87"/>
      <c r="G9" s="87">
        <f t="shared" si="2"/>
        <v>0</v>
      </c>
      <c r="H9" s="87"/>
      <c r="I9" s="16"/>
      <c r="J9" s="14"/>
      <c r="K9" s="367"/>
      <c r="L9" s="87"/>
      <c r="M9" s="16">
        <f t="shared" si="3"/>
        <v>0</v>
      </c>
      <c r="N9" s="16" t="str">
        <f t="shared" si="4"/>
        <v/>
      </c>
      <c r="O9" s="14"/>
      <c r="P9" s="4" t="str">
        <f t="shared" si="5"/>
        <v>A3</v>
      </c>
      <c r="Q9" s="364"/>
    </row>
    <row r="10" s="4" customFormat="1" ht="15" customHeight="1" spans="1:17">
      <c r="A10" s="13" t="str">
        <f t="shared" si="1"/>
        <v/>
      </c>
      <c r="B10" s="14"/>
      <c r="C10" s="13"/>
      <c r="D10" s="14"/>
      <c r="E10" s="367"/>
      <c r="F10" s="87"/>
      <c r="G10" s="87">
        <f t="shared" si="2"/>
        <v>0</v>
      </c>
      <c r="H10" s="87"/>
      <c r="I10" s="16"/>
      <c r="J10" s="14"/>
      <c r="K10" s="367"/>
      <c r="L10" s="87"/>
      <c r="M10" s="16">
        <f t="shared" si="3"/>
        <v>0</v>
      </c>
      <c r="N10" s="16" t="str">
        <f t="shared" si="4"/>
        <v/>
      </c>
      <c r="O10" s="14"/>
      <c r="P10" s="4" t="str">
        <f t="shared" si="5"/>
        <v>A4</v>
      </c>
      <c r="Q10" s="364"/>
    </row>
    <row r="11" s="4" customFormat="1" ht="15" customHeight="1" spans="1:17">
      <c r="A11" s="13" t="str">
        <f t="shared" si="1"/>
        <v/>
      </c>
      <c r="B11" s="14"/>
      <c r="C11" s="13"/>
      <c r="D11" s="14"/>
      <c r="E11" s="367"/>
      <c r="F11" s="87"/>
      <c r="G11" s="87">
        <f t="shared" si="2"/>
        <v>0</v>
      </c>
      <c r="H11" s="87"/>
      <c r="I11" s="16"/>
      <c r="J11" s="14"/>
      <c r="K11" s="367"/>
      <c r="L11" s="87"/>
      <c r="M11" s="16">
        <f t="shared" si="3"/>
        <v>0</v>
      </c>
      <c r="N11" s="16" t="str">
        <f t="shared" si="4"/>
        <v/>
      </c>
      <c r="O11" s="14"/>
      <c r="P11" s="4" t="str">
        <f t="shared" si="5"/>
        <v>A5</v>
      </c>
      <c r="Q11" s="364"/>
    </row>
    <row r="12" s="4" customFormat="1" ht="15" customHeight="1" spans="1:17">
      <c r="A12" s="13" t="str">
        <f t="shared" si="1"/>
        <v/>
      </c>
      <c r="B12" s="14"/>
      <c r="C12" s="13"/>
      <c r="D12" s="14"/>
      <c r="E12" s="367"/>
      <c r="F12" s="87"/>
      <c r="G12" s="87">
        <f t="shared" si="2"/>
        <v>0</v>
      </c>
      <c r="H12" s="87"/>
      <c r="I12" s="16"/>
      <c r="J12" s="14"/>
      <c r="K12" s="367"/>
      <c r="L12" s="87"/>
      <c r="M12" s="16">
        <f t="shared" si="3"/>
        <v>0</v>
      </c>
      <c r="N12" s="16" t="str">
        <f t="shared" si="4"/>
        <v/>
      </c>
      <c r="O12" s="14"/>
      <c r="P12" s="4" t="str">
        <f t="shared" si="5"/>
        <v>A6</v>
      </c>
      <c r="Q12" s="364"/>
    </row>
    <row r="13" s="4" customFormat="1" ht="15" customHeight="1" spans="1:17">
      <c r="A13" s="13" t="str">
        <f t="shared" si="1"/>
        <v/>
      </c>
      <c r="B13" s="14"/>
      <c r="C13" s="13"/>
      <c r="D13" s="14"/>
      <c r="E13" s="367"/>
      <c r="F13" s="87"/>
      <c r="G13" s="87">
        <f t="shared" si="2"/>
        <v>0</v>
      </c>
      <c r="H13" s="87"/>
      <c r="I13" s="16"/>
      <c r="J13" s="14"/>
      <c r="K13" s="367"/>
      <c r="L13" s="87"/>
      <c r="M13" s="16">
        <f t="shared" si="3"/>
        <v>0</v>
      </c>
      <c r="N13" s="16" t="str">
        <f t="shared" si="4"/>
        <v/>
      </c>
      <c r="O13" s="14"/>
      <c r="P13" s="4" t="str">
        <f t="shared" si="5"/>
        <v>A7</v>
      </c>
      <c r="Q13" s="364"/>
    </row>
    <row r="14" s="4" customFormat="1" ht="15" customHeight="1" spans="1:17">
      <c r="A14" s="13" t="str">
        <f t="shared" si="1"/>
        <v/>
      </c>
      <c r="B14" s="14"/>
      <c r="C14" s="13"/>
      <c r="D14" s="14"/>
      <c r="E14" s="367"/>
      <c r="F14" s="87"/>
      <c r="G14" s="87">
        <f t="shared" si="2"/>
        <v>0</v>
      </c>
      <c r="H14" s="87"/>
      <c r="I14" s="16"/>
      <c r="J14" s="14"/>
      <c r="K14" s="367"/>
      <c r="L14" s="87"/>
      <c r="M14" s="16">
        <f t="shared" si="3"/>
        <v>0</v>
      </c>
      <c r="N14" s="16" t="str">
        <f t="shared" si="4"/>
        <v/>
      </c>
      <c r="O14" s="14"/>
      <c r="P14" s="4" t="str">
        <f t="shared" si="5"/>
        <v>A8</v>
      </c>
      <c r="Q14" s="364"/>
    </row>
    <row r="15" s="4" customFormat="1" ht="15" customHeight="1" spans="1:17">
      <c r="A15" s="13" t="str">
        <f t="shared" si="1"/>
        <v/>
      </c>
      <c r="B15" s="14"/>
      <c r="C15" s="13"/>
      <c r="D15" s="14"/>
      <c r="E15" s="367"/>
      <c r="F15" s="87"/>
      <c r="G15" s="87">
        <f t="shared" si="2"/>
        <v>0</v>
      </c>
      <c r="H15" s="87"/>
      <c r="I15" s="16"/>
      <c r="J15" s="14"/>
      <c r="K15" s="367"/>
      <c r="L15" s="87"/>
      <c r="M15" s="16">
        <f t="shared" si="3"/>
        <v>0</v>
      </c>
      <c r="N15" s="16" t="str">
        <f t="shared" si="4"/>
        <v/>
      </c>
      <c r="O15" s="14"/>
      <c r="P15" s="4" t="str">
        <f t="shared" si="5"/>
        <v>A9</v>
      </c>
      <c r="Q15" s="364"/>
    </row>
    <row r="16" s="4" customFormat="1" ht="15" customHeight="1" spans="1:17">
      <c r="A16" s="13" t="str">
        <f t="shared" si="1"/>
        <v/>
      </c>
      <c r="B16" s="14"/>
      <c r="C16" s="13"/>
      <c r="D16" s="14"/>
      <c r="E16" s="367"/>
      <c r="F16" s="87"/>
      <c r="G16" s="87">
        <f t="shared" si="2"/>
        <v>0</v>
      </c>
      <c r="H16" s="87"/>
      <c r="I16" s="16"/>
      <c r="J16" s="14"/>
      <c r="K16" s="367"/>
      <c r="L16" s="87"/>
      <c r="M16" s="16">
        <f t="shared" si="3"/>
        <v>0</v>
      </c>
      <c r="N16" s="16" t="str">
        <f t="shared" si="4"/>
        <v/>
      </c>
      <c r="O16" s="14"/>
      <c r="P16" s="4" t="str">
        <f t="shared" si="5"/>
        <v>A10</v>
      </c>
      <c r="Q16" s="364"/>
    </row>
    <row r="17" s="4" customFormat="1" ht="15" customHeight="1" spans="1:17">
      <c r="A17" s="13" t="str">
        <f t="shared" si="1"/>
        <v/>
      </c>
      <c r="B17" s="14"/>
      <c r="C17" s="13"/>
      <c r="D17" s="14"/>
      <c r="E17" s="367"/>
      <c r="F17" s="87"/>
      <c r="G17" s="87">
        <f t="shared" si="2"/>
        <v>0</v>
      </c>
      <c r="H17" s="87"/>
      <c r="I17" s="16"/>
      <c r="J17" s="14"/>
      <c r="K17" s="367"/>
      <c r="L17" s="87"/>
      <c r="M17" s="16">
        <f t="shared" si="3"/>
        <v>0</v>
      </c>
      <c r="N17" s="16" t="str">
        <f t="shared" si="4"/>
        <v/>
      </c>
      <c r="O17" s="14"/>
      <c r="P17" s="4" t="str">
        <f t="shared" si="5"/>
        <v>A11</v>
      </c>
      <c r="Q17" s="364"/>
    </row>
    <row r="18" s="4" customFormat="1" ht="15" customHeight="1" spans="1:17">
      <c r="A18" s="13" t="str">
        <f t="shared" si="1"/>
        <v/>
      </c>
      <c r="B18" s="14"/>
      <c r="C18" s="13"/>
      <c r="D18" s="14"/>
      <c r="E18" s="367"/>
      <c r="F18" s="87"/>
      <c r="G18" s="87">
        <f t="shared" si="2"/>
        <v>0</v>
      </c>
      <c r="H18" s="87"/>
      <c r="I18" s="16"/>
      <c r="J18" s="14"/>
      <c r="K18" s="367"/>
      <c r="L18" s="87"/>
      <c r="M18" s="16">
        <f t="shared" si="3"/>
        <v>0</v>
      </c>
      <c r="N18" s="16" t="str">
        <f t="shared" si="4"/>
        <v/>
      </c>
      <c r="O18" s="14"/>
      <c r="P18" s="4" t="str">
        <f t="shared" si="5"/>
        <v>A12</v>
      </c>
      <c r="Q18" s="364"/>
    </row>
    <row r="19" s="4" customFormat="1" ht="15" customHeight="1" spans="1:17">
      <c r="A19" s="13" t="str">
        <f t="shared" si="1"/>
        <v/>
      </c>
      <c r="B19" s="14"/>
      <c r="C19" s="13"/>
      <c r="D19" s="14"/>
      <c r="E19" s="367"/>
      <c r="F19" s="87"/>
      <c r="G19" s="87">
        <f t="shared" si="2"/>
        <v>0</v>
      </c>
      <c r="H19" s="87"/>
      <c r="I19" s="16"/>
      <c r="J19" s="14"/>
      <c r="K19" s="367"/>
      <c r="L19" s="87"/>
      <c r="M19" s="16">
        <f t="shared" si="3"/>
        <v>0</v>
      </c>
      <c r="N19" s="16" t="str">
        <f t="shared" si="4"/>
        <v/>
      </c>
      <c r="O19" s="14"/>
      <c r="P19" s="4" t="str">
        <f t="shared" si="5"/>
        <v>A13</v>
      </c>
      <c r="Q19" s="364"/>
    </row>
    <row r="20" s="4" customFormat="1" ht="15" customHeight="1" spans="1:17">
      <c r="A20" s="13" t="str">
        <f t="shared" si="1"/>
        <v/>
      </c>
      <c r="B20" s="14"/>
      <c r="C20" s="13"/>
      <c r="D20" s="14"/>
      <c r="E20" s="367"/>
      <c r="F20" s="87"/>
      <c r="G20" s="87">
        <f t="shared" si="2"/>
        <v>0</v>
      </c>
      <c r="H20" s="87"/>
      <c r="I20" s="16"/>
      <c r="J20" s="14"/>
      <c r="K20" s="367"/>
      <c r="L20" s="87"/>
      <c r="M20" s="16">
        <f t="shared" si="3"/>
        <v>0</v>
      </c>
      <c r="N20" s="16" t="str">
        <f t="shared" si="4"/>
        <v/>
      </c>
      <c r="O20" s="14"/>
      <c r="P20" s="4" t="str">
        <f t="shared" si="5"/>
        <v>A14</v>
      </c>
      <c r="Q20" s="364"/>
    </row>
    <row r="21" s="4" customFormat="1" ht="15" customHeight="1" spans="1:17">
      <c r="A21" s="13" t="str">
        <f t="shared" si="1"/>
        <v/>
      </c>
      <c r="B21" s="14"/>
      <c r="C21" s="13"/>
      <c r="D21" s="14"/>
      <c r="E21" s="367"/>
      <c r="F21" s="87"/>
      <c r="G21" s="87">
        <f t="shared" si="2"/>
        <v>0</v>
      </c>
      <c r="H21" s="87"/>
      <c r="I21" s="16"/>
      <c r="J21" s="14"/>
      <c r="K21" s="367"/>
      <c r="L21" s="87"/>
      <c r="M21" s="16">
        <f t="shared" si="3"/>
        <v>0</v>
      </c>
      <c r="N21" s="16" t="str">
        <f t="shared" si="4"/>
        <v/>
      </c>
      <c r="O21" s="14"/>
      <c r="P21" s="4" t="str">
        <f t="shared" si="5"/>
        <v>A15</v>
      </c>
      <c r="Q21" s="364"/>
    </row>
    <row r="22" s="4" customFormat="1" ht="15" customHeight="1" spans="1:17">
      <c r="A22" s="13" t="str">
        <f t="shared" si="1"/>
        <v/>
      </c>
      <c r="B22" s="14"/>
      <c r="C22" s="13"/>
      <c r="D22" s="14"/>
      <c r="E22" s="367"/>
      <c r="F22" s="87"/>
      <c r="G22" s="87">
        <f t="shared" si="2"/>
        <v>0</v>
      </c>
      <c r="H22" s="87"/>
      <c r="I22" s="16"/>
      <c r="J22" s="14"/>
      <c r="K22" s="367"/>
      <c r="L22" s="87"/>
      <c r="M22" s="16">
        <f t="shared" si="3"/>
        <v>0</v>
      </c>
      <c r="N22" s="16" t="str">
        <f t="shared" si="4"/>
        <v/>
      </c>
      <c r="O22" s="14"/>
      <c r="P22" s="4" t="str">
        <f t="shared" si="5"/>
        <v>A16</v>
      </c>
      <c r="Q22" s="364"/>
    </row>
    <row r="23" s="4" customFormat="1" ht="15" customHeight="1" spans="1:17">
      <c r="A23" s="13" t="str">
        <f t="shared" si="1"/>
        <v/>
      </c>
      <c r="B23" s="14"/>
      <c r="C23" s="13"/>
      <c r="D23" s="14"/>
      <c r="E23" s="367"/>
      <c r="F23" s="87"/>
      <c r="G23" s="87">
        <f t="shared" si="2"/>
        <v>0</v>
      </c>
      <c r="H23" s="87"/>
      <c r="I23" s="16"/>
      <c r="J23" s="14"/>
      <c r="K23" s="367"/>
      <c r="L23" s="87"/>
      <c r="M23" s="16">
        <f t="shared" si="3"/>
        <v>0</v>
      </c>
      <c r="N23" s="16" t="str">
        <f t="shared" si="4"/>
        <v/>
      </c>
      <c r="O23" s="14"/>
      <c r="P23" s="4" t="str">
        <f t="shared" si="5"/>
        <v>A17</v>
      </c>
      <c r="Q23" s="364"/>
    </row>
    <row r="24" ht="15" customHeight="1" spans="1:17">
      <c r="A24" s="13" t="str">
        <f t="shared" si="1"/>
        <v/>
      </c>
      <c r="B24" s="14"/>
      <c r="C24" s="13"/>
      <c r="D24" s="14"/>
      <c r="E24" s="367"/>
      <c r="F24" s="87"/>
      <c r="G24" s="87">
        <f t="shared" si="2"/>
        <v>0</v>
      </c>
      <c r="H24" s="87"/>
      <c r="I24" s="16"/>
      <c r="J24" s="14"/>
      <c r="K24" s="367"/>
      <c r="L24" s="87"/>
      <c r="M24" s="16">
        <f t="shared" si="3"/>
        <v>0</v>
      </c>
      <c r="N24" s="16" t="str">
        <f t="shared" si="4"/>
        <v/>
      </c>
      <c r="O24" s="14"/>
      <c r="P24" s="4" t="str">
        <f t="shared" si="5"/>
        <v>A18</v>
      </c>
      <c r="Q24" s="5" t="str">
        <f t="array" ref="Q24:Q29">""</f>
        <v/>
      </c>
    </row>
    <row r="25" ht="15" customHeight="1" spans="1:17">
      <c r="A25" s="84" t="s">
        <v>735</v>
      </c>
      <c r="B25" s="85"/>
      <c r="C25" s="86"/>
      <c r="D25" s="14"/>
      <c r="E25" s="367"/>
      <c r="F25" s="87"/>
      <c r="G25" s="87">
        <f>SUM(G7:G24)</f>
        <v>0</v>
      </c>
      <c r="H25" s="87">
        <f>SUM(H7:H24)</f>
        <v>0</v>
      </c>
      <c r="I25" s="16"/>
      <c r="J25" s="14"/>
      <c r="K25" s="367"/>
      <c r="L25" s="87"/>
      <c r="M25" s="87">
        <f>SUM(M7:M24)</f>
        <v>0</v>
      </c>
      <c r="N25" s="16" t="str">
        <f t="shared" si="4"/>
        <v/>
      </c>
      <c r="O25" s="14"/>
      <c r="P25" s="4"/>
      <c r="Q25" s="5" t="str">
        <v/>
      </c>
    </row>
    <row r="26" ht="15" customHeight="1" spans="1:17">
      <c r="A26" s="84" t="s">
        <v>736</v>
      </c>
      <c r="B26" s="85"/>
      <c r="C26" s="86"/>
      <c r="D26" s="14"/>
      <c r="E26" s="367"/>
      <c r="F26" s="87"/>
      <c r="G26" s="87">
        <f>H25</f>
        <v>0</v>
      </c>
      <c r="H26" s="87"/>
      <c r="I26" s="16"/>
      <c r="J26" s="14"/>
      <c r="K26" s="367"/>
      <c r="L26" s="87"/>
      <c r="M26" s="16"/>
      <c r="N26" s="16"/>
      <c r="O26" s="14"/>
      <c r="P26" s="4"/>
      <c r="Q26" s="5" t="str">
        <v/>
      </c>
    </row>
    <row r="27" ht="15" customHeight="1" spans="1:17">
      <c r="A27" s="37" t="s">
        <v>737</v>
      </c>
      <c r="B27" s="88"/>
      <c r="C27" s="38"/>
      <c r="D27" s="21"/>
      <c r="E27" s="368"/>
      <c r="F27" s="368"/>
      <c r="G27" s="368">
        <f>G25-G26</f>
        <v>0</v>
      </c>
      <c r="H27" s="31"/>
      <c r="I27" s="21"/>
      <c r="J27" s="21"/>
      <c r="K27" s="31"/>
      <c r="L27" s="31"/>
      <c r="M27" s="31">
        <f>M25</f>
        <v>0</v>
      </c>
      <c r="N27" s="16" t="str">
        <f t="shared" si="4"/>
        <v/>
      </c>
      <c r="O27" s="21"/>
      <c r="P27" s="4"/>
      <c r="Q27" s="5" t="str">
        <v/>
      </c>
    </row>
    <row r="28" ht="15.75" customHeight="1" spans="1:17">
      <c r="A28" s="3" t="str">
        <f>基本信息输入表!$K$6&amp;"填表人："&amp;基本信息输入表!$M$39</f>
        <v>产权持有单位填表人：</v>
      </c>
      <c r="G28" s="3"/>
      <c r="H28" s="3"/>
      <c r="M28" s="3" t="str">
        <f>"评估人员："&amp;基本信息输入表!$Q$39</f>
        <v>评估人员：</v>
      </c>
      <c r="P28" s="3" t="s">
        <v>474</v>
      </c>
      <c r="Q28" s="5" t="str">
        <v/>
      </c>
    </row>
    <row r="29" ht="15.75" customHeight="1" spans="1:17">
      <c r="A29" s="3" t="str">
        <f>"填表日期："&amp;YEAR(基本信息输入表!$O$39)&amp;"年"&amp;MONTH(基本信息输入表!$O$39)&amp;"月"&amp;DAY(基本信息输入表!$O$39)&amp;"日"</f>
        <v>填表日期：1900年1月0日</v>
      </c>
      <c r="G29" s="3"/>
      <c r="H29" s="3"/>
      <c r="Q29" s="5" t="str">
        <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sheetData>
  <mergeCells count="5">
    <mergeCell ref="A2:O2"/>
    <mergeCell ref="A3:O3"/>
    <mergeCell ref="A25:C25"/>
    <mergeCell ref="A26:C26"/>
    <mergeCell ref="A27:C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S28"/>
  <sheetViews>
    <sheetView showGridLines="0" topLeftCell="B10" workbookViewId="0">
      <selection activeCell="O30" sqref="O30"/>
    </sheetView>
  </sheetViews>
  <sheetFormatPr defaultColWidth="8.69166666666667" defaultRowHeight="12"/>
  <cols>
    <col min="1" max="1" width="4.69166666666667" style="3" customWidth="1"/>
    <col min="2" max="2" width="13.1916666666667" style="3" customWidth="1"/>
    <col min="3" max="3" width="10.1916666666667" style="3" customWidth="1"/>
    <col min="4" max="5" width="8" style="3" customWidth="1"/>
    <col min="6" max="6" width="8.31666666666667" style="3" customWidth="1"/>
    <col min="7" max="7" width="9.81666666666667" style="3" customWidth="1"/>
    <col min="8" max="8" width="10.6916666666667" style="3" customWidth="1"/>
    <col min="9" max="9" width="10.3166666666667" style="3" customWidth="1"/>
    <col min="10" max="10" width="11.8166666666667" style="3" customWidth="1"/>
    <col min="11" max="11" width="10.5" style="3" customWidth="1"/>
    <col min="12" max="12" width="10.8166666666667" style="3" customWidth="1"/>
    <col min="13" max="13" width="10.5" style="3" customWidth="1"/>
    <col min="14" max="14" width="12.1916666666667" style="3" customWidth="1"/>
    <col min="15" max="15" width="6.69166666666667" style="3" customWidth="1"/>
    <col min="16" max="16" width="6.19166666666667" style="3" customWidth="1"/>
    <col min="17" max="17" width="8.31666666666667" style="3" customWidth="1"/>
    <col min="18" max="18" width="15.3166666666667" style="3" customWidth="1"/>
    <col min="19" max="19" width="5.69166666666667" style="5" customWidth="1"/>
    <col min="20" max="246" width="9" style="3" customWidth="1"/>
    <col min="247" max="247" width="5.19166666666667" style="3" customWidth="1"/>
    <col min="248" max="248" width="52.1916666666667" style="3" customWidth="1"/>
    <col min="249" max="249" width="8.5" style="3" customWidth="1"/>
    <col min="250" max="250" width="12.6916666666667" style="3" customWidth="1"/>
    <col min="251" max="251" width="11.1916666666667" style="3" customWidth="1"/>
    <col min="252" max="252" width="13.6916666666667" style="3" customWidth="1"/>
    <col min="253" max="253" width="14.1916666666667" style="3" customWidth="1"/>
    <col min="254" max="254" width="12.6916666666667" style="3" customWidth="1"/>
    <col min="255" max="256" width="10.1916666666667" style="3" customWidth="1"/>
    <col min="257" max="257" width="10.5" style="3" customWidth="1"/>
    <col min="258" max="258" width="11.1916666666667" style="3" customWidth="1"/>
    <col min="259" max="259" width="8.19166666666667" style="3" customWidth="1"/>
    <col min="260" max="260" width="5.69166666666667" style="3" customWidth="1"/>
    <col min="261" max="261" width="10.5" style="3" customWidth="1"/>
    <col min="262" max="264" width="12.6916666666667" style="3" customWidth="1"/>
    <col min="265" max="265" width="11.6916666666667" style="3" customWidth="1"/>
    <col min="266" max="266" width="9.19166666666667" style="3" customWidth="1"/>
    <col min="267" max="267" width="7.69166666666667" style="3" customWidth="1"/>
    <col min="268" max="268" width="19.1916666666667" style="3" customWidth="1"/>
    <col min="269" max="269" width="11.6916666666667" style="3" customWidth="1"/>
    <col min="270" max="270" width="5.69166666666667" style="3" customWidth="1"/>
    <col min="271" max="271" width="6.19166666666667" style="3" customWidth="1"/>
    <col min="272" max="502" width="9" style="3" customWidth="1"/>
    <col min="503" max="503" width="5.19166666666667" style="3" customWidth="1"/>
    <col min="504" max="504" width="52.1916666666667" style="3" customWidth="1"/>
    <col min="505" max="505" width="8.5" style="3" customWidth="1"/>
    <col min="506" max="506" width="12.6916666666667" style="3" customWidth="1"/>
    <col min="507" max="507" width="11.1916666666667" style="3" customWidth="1"/>
    <col min="508" max="508" width="13.6916666666667" style="3" customWidth="1"/>
    <col min="509" max="509" width="14.1916666666667" style="3" customWidth="1"/>
    <col min="510" max="510" width="12.6916666666667" style="3" customWidth="1"/>
    <col min="511" max="512" width="10.1916666666667" style="3" customWidth="1"/>
    <col min="513" max="513" width="10.5" style="3" customWidth="1"/>
    <col min="514" max="514" width="11.1916666666667" style="3" customWidth="1"/>
    <col min="515" max="515" width="8.19166666666667" style="3" customWidth="1"/>
    <col min="516" max="516" width="5.69166666666667" style="3" customWidth="1"/>
    <col min="517" max="517" width="10.5" style="3" customWidth="1"/>
    <col min="518" max="520" width="12.6916666666667" style="3" customWidth="1"/>
    <col min="521" max="521" width="11.6916666666667" style="3" customWidth="1"/>
    <col min="522" max="522" width="9.19166666666667" style="3" customWidth="1"/>
    <col min="523" max="523" width="7.69166666666667" style="3" customWidth="1"/>
    <col min="524" max="524" width="19.1916666666667" style="3" customWidth="1"/>
    <col min="525" max="525" width="11.6916666666667" style="3" customWidth="1"/>
    <col min="526" max="526" width="5.69166666666667" style="3" customWidth="1"/>
    <col min="527" max="527" width="6.19166666666667" style="3" customWidth="1"/>
    <col min="528" max="758" width="9" style="3" customWidth="1"/>
    <col min="759" max="759" width="5.19166666666667" style="3" customWidth="1"/>
    <col min="760" max="760" width="52.1916666666667" style="3" customWidth="1"/>
    <col min="761" max="761" width="8.5" style="3" customWidth="1"/>
    <col min="762" max="762" width="12.6916666666667" style="3" customWidth="1"/>
    <col min="763" max="763" width="11.1916666666667" style="3" customWidth="1"/>
    <col min="764" max="764" width="13.6916666666667" style="3" customWidth="1"/>
    <col min="765" max="765" width="14.1916666666667" style="3" customWidth="1"/>
    <col min="766" max="766" width="12.6916666666667" style="3" customWidth="1"/>
    <col min="767" max="768" width="10.1916666666667" style="3" customWidth="1"/>
    <col min="769" max="769" width="10.5" style="3" customWidth="1"/>
    <col min="770" max="770" width="11.1916666666667" style="3" customWidth="1"/>
    <col min="771" max="771" width="8.19166666666667" style="3" customWidth="1"/>
    <col min="772" max="772" width="5.69166666666667" style="3" customWidth="1"/>
    <col min="773" max="773" width="10.5" style="3" customWidth="1"/>
    <col min="774" max="776" width="12.6916666666667" style="3" customWidth="1"/>
    <col min="777" max="777" width="11.6916666666667" style="3" customWidth="1"/>
    <col min="778" max="778" width="9.19166666666667" style="3" customWidth="1"/>
    <col min="779" max="779" width="7.69166666666667" style="3" customWidth="1"/>
    <col min="780" max="780" width="19.1916666666667" style="3" customWidth="1"/>
    <col min="781" max="781" width="11.6916666666667" style="3" customWidth="1"/>
    <col min="782" max="782" width="5.69166666666667" style="3" customWidth="1"/>
    <col min="783" max="783" width="6.19166666666667" style="3" customWidth="1"/>
    <col min="784" max="1014" width="9" style="3" customWidth="1"/>
    <col min="1015" max="1015" width="5.19166666666667" style="3" customWidth="1"/>
    <col min="1016" max="1016" width="52.1916666666667" style="3" customWidth="1"/>
    <col min="1017" max="1017" width="8.5" style="3" customWidth="1"/>
    <col min="1018" max="1018" width="12.6916666666667" style="3" customWidth="1"/>
    <col min="1019" max="1019" width="11.1916666666667" style="3" customWidth="1"/>
    <col min="1020" max="1020" width="13.6916666666667" style="3" customWidth="1"/>
    <col min="1021" max="1021" width="14.1916666666667" style="3" customWidth="1"/>
    <col min="1022" max="1022" width="12.6916666666667" style="3" customWidth="1"/>
    <col min="1023" max="1024" width="10.1916666666667" style="3" customWidth="1"/>
    <col min="1025" max="1025" width="10.5" style="3" customWidth="1"/>
    <col min="1026" max="1026" width="11.1916666666667" style="3" customWidth="1"/>
    <col min="1027" max="1027" width="8.19166666666667" style="3" customWidth="1"/>
    <col min="1028" max="1028" width="5.69166666666667" style="3" customWidth="1"/>
    <col min="1029" max="1029" width="10.5" style="3" customWidth="1"/>
    <col min="1030" max="1032" width="12.6916666666667" style="3" customWidth="1"/>
    <col min="1033" max="1033" width="11.6916666666667" style="3" customWidth="1"/>
    <col min="1034" max="1034" width="9.19166666666667" style="3" customWidth="1"/>
    <col min="1035" max="1035" width="7.69166666666667" style="3" customWidth="1"/>
    <col min="1036" max="1036" width="19.1916666666667" style="3" customWidth="1"/>
    <col min="1037" max="1037" width="11.6916666666667" style="3" customWidth="1"/>
    <col min="1038" max="1038" width="5.69166666666667" style="3" customWidth="1"/>
    <col min="1039" max="1039" width="6.19166666666667" style="3" customWidth="1"/>
    <col min="1040" max="1270" width="9" style="3" customWidth="1"/>
    <col min="1271" max="1271" width="5.19166666666667" style="3" customWidth="1"/>
    <col min="1272" max="1272" width="52.1916666666667" style="3" customWidth="1"/>
    <col min="1273" max="1273" width="8.5" style="3" customWidth="1"/>
    <col min="1274" max="1274" width="12.6916666666667" style="3" customWidth="1"/>
    <col min="1275" max="1275" width="11.1916666666667" style="3" customWidth="1"/>
    <col min="1276" max="1276" width="13.6916666666667" style="3" customWidth="1"/>
    <col min="1277" max="1277" width="14.1916666666667" style="3" customWidth="1"/>
    <col min="1278" max="1278" width="12.6916666666667" style="3" customWidth="1"/>
    <col min="1279" max="1280" width="10.1916666666667" style="3" customWidth="1"/>
    <col min="1281" max="1281" width="10.5" style="3" customWidth="1"/>
    <col min="1282" max="1282" width="11.1916666666667" style="3" customWidth="1"/>
    <col min="1283" max="1283" width="8.19166666666667" style="3" customWidth="1"/>
    <col min="1284" max="1284" width="5.69166666666667" style="3" customWidth="1"/>
    <col min="1285" max="1285" width="10.5" style="3" customWidth="1"/>
    <col min="1286" max="1288" width="12.6916666666667" style="3" customWidth="1"/>
    <col min="1289" max="1289" width="11.6916666666667" style="3" customWidth="1"/>
    <col min="1290" max="1290" width="9.19166666666667" style="3" customWidth="1"/>
    <col min="1291" max="1291" width="7.69166666666667" style="3" customWidth="1"/>
    <col min="1292" max="1292" width="19.1916666666667" style="3" customWidth="1"/>
    <col min="1293" max="1293" width="11.6916666666667" style="3" customWidth="1"/>
    <col min="1294" max="1294" width="5.69166666666667" style="3" customWidth="1"/>
    <col min="1295" max="1295" width="6.19166666666667" style="3" customWidth="1"/>
    <col min="1296" max="1526" width="9" style="3" customWidth="1"/>
    <col min="1527" max="1527" width="5.19166666666667" style="3" customWidth="1"/>
    <col min="1528" max="1528" width="52.1916666666667" style="3" customWidth="1"/>
    <col min="1529" max="1529" width="8.5" style="3" customWidth="1"/>
    <col min="1530" max="1530" width="12.6916666666667" style="3" customWidth="1"/>
    <col min="1531" max="1531" width="11.1916666666667" style="3" customWidth="1"/>
    <col min="1532" max="1532" width="13.6916666666667" style="3" customWidth="1"/>
    <col min="1533" max="1533" width="14.1916666666667" style="3" customWidth="1"/>
    <col min="1534" max="1534" width="12.6916666666667" style="3" customWidth="1"/>
    <col min="1535" max="1536" width="10.1916666666667" style="3" customWidth="1"/>
    <col min="1537" max="1537" width="10.5" style="3" customWidth="1"/>
    <col min="1538" max="1538" width="11.1916666666667" style="3" customWidth="1"/>
    <col min="1539" max="1539" width="8.19166666666667" style="3" customWidth="1"/>
    <col min="1540" max="1540" width="5.69166666666667" style="3" customWidth="1"/>
    <col min="1541" max="1541" width="10.5" style="3" customWidth="1"/>
    <col min="1542" max="1544" width="12.6916666666667" style="3" customWidth="1"/>
    <col min="1545" max="1545" width="11.6916666666667" style="3" customWidth="1"/>
    <col min="1546" max="1546" width="9.19166666666667" style="3" customWidth="1"/>
    <col min="1547" max="1547" width="7.69166666666667" style="3" customWidth="1"/>
    <col min="1548" max="1548" width="19.1916666666667" style="3" customWidth="1"/>
    <col min="1549" max="1549" width="11.6916666666667" style="3" customWidth="1"/>
    <col min="1550" max="1550" width="5.69166666666667" style="3" customWidth="1"/>
    <col min="1551" max="1551" width="6.19166666666667" style="3" customWidth="1"/>
    <col min="1552" max="1782" width="9" style="3" customWidth="1"/>
    <col min="1783" max="1783" width="5.19166666666667" style="3" customWidth="1"/>
    <col min="1784" max="1784" width="52.1916666666667" style="3" customWidth="1"/>
    <col min="1785" max="1785" width="8.5" style="3" customWidth="1"/>
    <col min="1786" max="1786" width="12.6916666666667" style="3" customWidth="1"/>
    <col min="1787" max="1787" width="11.1916666666667" style="3" customWidth="1"/>
    <col min="1788" max="1788" width="13.6916666666667" style="3" customWidth="1"/>
    <col min="1789" max="1789" width="14.1916666666667" style="3" customWidth="1"/>
    <col min="1790" max="1790" width="12.6916666666667" style="3" customWidth="1"/>
    <col min="1791" max="1792" width="10.1916666666667" style="3" customWidth="1"/>
    <col min="1793" max="1793" width="10.5" style="3" customWidth="1"/>
    <col min="1794" max="1794" width="11.1916666666667" style="3" customWidth="1"/>
    <col min="1795" max="1795" width="8.19166666666667" style="3" customWidth="1"/>
    <col min="1796" max="1796" width="5.69166666666667" style="3" customWidth="1"/>
    <col min="1797" max="1797" width="10.5" style="3" customWidth="1"/>
    <col min="1798" max="1800" width="12.6916666666667" style="3" customWidth="1"/>
    <col min="1801" max="1801" width="11.6916666666667" style="3" customWidth="1"/>
    <col min="1802" max="1802" width="9.19166666666667" style="3" customWidth="1"/>
    <col min="1803" max="1803" width="7.69166666666667" style="3" customWidth="1"/>
    <col min="1804" max="1804" width="19.1916666666667" style="3" customWidth="1"/>
    <col min="1805" max="1805" width="11.6916666666667" style="3" customWidth="1"/>
    <col min="1806" max="1806" width="5.69166666666667" style="3" customWidth="1"/>
    <col min="1807" max="1807" width="6.19166666666667" style="3" customWidth="1"/>
    <col min="1808" max="2038" width="9" style="3" customWidth="1"/>
    <col min="2039" max="2039" width="5.19166666666667" style="3" customWidth="1"/>
    <col min="2040" max="2040" width="52.1916666666667" style="3" customWidth="1"/>
    <col min="2041" max="2041" width="8.5" style="3" customWidth="1"/>
    <col min="2042" max="2042" width="12.6916666666667" style="3" customWidth="1"/>
    <col min="2043" max="2043" width="11.1916666666667" style="3" customWidth="1"/>
    <col min="2044" max="2044" width="13.6916666666667" style="3" customWidth="1"/>
    <col min="2045" max="2045" width="14.1916666666667" style="3" customWidth="1"/>
    <col min="2046" max="2046" width="12.6916666666667" style="3" customWidth="1"/>
    <col min="2047" max="2048" width="10.1916666666667" style="3" customWidth="1"/>
    <col min="2049" max="2049" width="10.5" style="3" customWidth="1"/>
    <col min="2050" max="2050" width="11.1916666666667" style="3" customWidth="1"/>
    <col min="2051" max="2051" width="8.19166666666667" style="3" customWidth="1"/>
    <col min="2052" max="2052" width="5.69166666666667" style="3" customWidth="1"/>
    <col min="2053" max="2053" width="10.5" style="3" customWidth="1"/>
    <col min="2054" max="2056" width="12.6916666666667" style="3" customWidth="1"/>
    <col min="2057" max="2057" width="11.6916666666667" style="3" customWidth="1"/>
    <col min="2058" max="2058" width="9.19166666666667" style="3" customWidth="1"/>
    <col min="2059" max="2059" width="7.69166666666667" style="3" customWidth="1"/>
    <col min="2060" max="2060" width="19.1916666666667" style="3" customWidth="1"/>
    <col min="2061" max="2061" width="11.6916666666667" style="3" customWidth="1"/>
    <col min="2062" max="2062" width="5.69166666666667" style="3" customWidth="1"/>
    <col min="2063" max="2063" width="6.19166666666667" style="3" customWidth="1"/>
    <col min="2064" max="2294" width="9" style="3" customWidth="1"/>
    <col min="2295" max="2295" width="5.19166666666667" style="3" customWidth="1"/>
    <col min="2296" max="2296" width="52.1916666666667" style="3" customWidth="1"/>
    <col min="2297" max="2297" width="8.5" style="3" customWidth="1"/>
    <col min="2298" max="2298" width="12.6916666666667" style="3" customWidth="1"/>
    <col min="2299" max="2299" width="11.1916666666667" style="3" customWidth="1"/>
    <col min="2300" max="2300" width="13.6916666666667" style="3" customWidth="1"/>
    <col min="2301" max="2301" width="14.1916666666667" style="3" customWidth="1"/>
    <col min="2302" max="2302" width="12.6916666666667" style="3" customWidth="1"/>
    <col min="2303" max="2304" width="10.1916666666667" style="3" customWidth="1"/>
    <col min="2305" max="2305" width="10.5" style="3" customWidth="1"/>
    <col min="2306" max="2306" width="11.1916666666667" style="3" customWidth="1"/>
    <col min="2307" max="2307" width="8.19166666666667" style="3" customWidth="1"/>
    <col min="2308" max="2308" width="5.69166666666667" style="3" customWidth="1"/>
    <col min="2309" max="2309" width="10.5" style="3" customWidth="1"/>
    <col min="2310" max="2312" width="12.6916666666667" style="3" customWidth="1"/>
    <col min="2313" max="2313" width="11.6916666666667" style="3" customWidth="1"/>
    <col min="2314" max="2314" width="9.19166666666667" style="3" customWidth="1"/>
    <col min="2315" max="2315" width="7.69166666666667" style="3" customWidth="1"/>
    <col min="2316" max="2316" width="19.1916666666667" style="3" customWidth="1"/>
    <col min="2317" max="2317" width="11.6916666666667" style="3" customWidth="1"/>
    <col min="2318" max="2318" width="5.69166666666667" style="3" customWidth="1"/>
    <col min="2319" max="2319" width="6.19166666666667" style="3" customWidth="1"/>
    <col min="2320" max="2550" width="9" style="3" customWidth="1"/>
    <col min="2551" max="2551" width="5.19166666666667" style="3" customWidth="1"/>
    <col min="2552" max="2552" width="52.1916666666667" style="3" customWidth="1"/>
    <col min="2553" max="2553" width="8.5" style="3" customWidth="1"/>
    <col min="2554" max="2554" width="12.6916666666667" style="3" customWidth="1"/>
    <col min="2555" max="2555" width="11.1916666666667" style="3" customWidth="1"/>
    <col min="2556" max="2556" width="13.6916666666667" style="3" customWidth="1"/>
    <col min="2557" max="2557" width="14.1916666666667" style="3" customWidth="1"/>
    <col min="2558" max="2558" width="12.6916666666667" style="3" customWidth="1"/>
    <col min="2559" max="2560" width="10.1916666666667" style="3" customWidth="1"/>
    <col min="2561" max="2561" width="10.5" style="3" customWidth="1"/>
    <col min="2562" max="2562" width="11.1916666666667" style="3" customWidth="1"/>
    <col min="2563" max="2563" width="8.19166666666667" style="3" customWidth="1"/>
    <col min="2564" max="2564" width="5.69166666666667" style="3" customWidth="1"/>
    <col min="2565" max="2565" width="10.5" style="3" customWidth="1"/>
    <col min="2566" max="2568" width="12.6916666666667" style="3" customWidth="1"/>
    <col min="2569" max="2569" width="11.6916666666667" style="3" customWidth="1"/>
    <col min="2570" max="2570" width="9.19166666666667" style="3" customWidth="1"/>
    <col min="2571" max="2571" width="7.69166666666667" style="3" customWidth="1"/>
    <col min="2572" max="2572" width="19.1916666666667" style="3" customWidth="1"/>
    <col min="2573" max="2573" width="11.6916666666667" style="3" customWidth="1"/>
    <col min="2574" max="2574" width="5.69166666666667" style="3" customWidth="1"/>
    <col min="2575" max="2575" width="6.19166666666667" style="3" customWidth="1"/>
    <col min="2576" max="2806" width="9" style="3" customWidth="1"/>
    <col min="2807" max="2807" width="5.19166666666667" style="3" customWidth="1"/>
    <col min="2808" max="2808" width="52.1916666666667" style="3" customWidth="1"/>
    <col min="2809" max="2809" width="8.5" style="3" customWidth="1"/>
    <col min="2810" max="2810" width="12.6916666666667" style="3" customWidth="1"/>
    <col min="2811" max="2811" width="11.1916666666667" style="3" customWidth="1"/>
    <col min="2812" max="2812" width="13.6916666666667" style="3" customWidth="1"/>
    <col min="2813" max="2813" width="14.1916666666667" style="3" customWidth="1"/>
    <col min="2814" max="2814" width="12.6916666666667" style="3" customWidth="1"/>
    <col min="2815" max="2816" width="10.1916666666667" style="3" customWidth="1"/>
    <col min="2817" max="2817" width="10.5" style="3" customWidth="1"/>
    <col min="2818" max="2818" width="11.1916666666667" style="3" customWidth="1"/>
    <col min="2819" max="2819" width="8.19166666666667" style="3" customWidth="1"/>
    <col min="2820" max="2820" width="5.69166666666667" style="3" customWidth="1"/>
    <col min="2821" max="2821" width="10.5" style="3" customWidth="1"/>
    <col min="2822" max="2824" width="12.6916666666667" style="3" customWidth="1"/>
    <col min="2825" max="2825" width="11.6916666666667" style="3" customWidth="1"/>
    <col min="2826" max="2826" width="9.19166666666667" style="3" customWidth="1"/>
    <col min="2827" max="2827" width="7.69166666666667" style="3" customWidth="1"/>
    <col min="2828" max="2828" width="19.1916666666667" style="3" customWidth="1"/>
    <col min="2829" max="2829" width="11.6916666666667" style="3" customWidth="1"/>
    <col min="2830" max="2830" width="5.69166666666667" style="3" customWidth="1"/>
    <col min="2831" max="2831" width="6.19166666666667" style="3" customWidth="1"/>
    <col min="2832" max="3062" width="9" style="3" customWidth="1"/>
    <col min="3063" max="3063" width="5.19166666666667" style="3" customWidth="1"/>
    <col min="3064" max="3064" width="52.1916666666667" style="3" customWidth="1"/>
    <col min="3065" max="3065" width="8.5" style="3" customWidth="1"/>
    <col min="3066" max="3066" width="12.6916666666667" style="3" customWidth="1"/>
    <col min="3067" max="3067" width="11.1916666666667" style="3" customWidth="1"/>
    <col min="3068" max="3068" width="13.6916666666667" style="3" customWidth="1"/>
    <col min="3069" max="3069" width="14.1916666666667" style="3" customWidth="1"/>
    <col min="3070" max="3070" width="12.6916666666667" style="3" customWidth="1"/>
    <col min="3071" max="3072" width="10.1916666666667" style="3" customWidth="1"/>
    <col min="3073" max="3073" width="10.5" style="3" customWidth="1"/>
    <col min="3074" max="3074" width="11.1916666666667" style="3" customWidth="1"/>
    <col min="3075" max="3075" width="8.19166666666667" style="3" customWidth="1"/>
    <col min="3076" max="3076" width="5.69166666666667" style="3" customWidth="1"/>
    <col min="3077" max="3077" width="10.5" style="3" customWidth="1"/>
    <col min="3078" max="3080" width="12.6916666666667" style="3" customWidth="1"/>
    <col min="3081" max="3081" width="11.6916666666667" style="3" customWidth="1"/>
    <col min="3082" max="3082" width="9.19166666666667" style="3" customWidth="1"/>
    <col min="3083" max="3083" width="7.69166666666667" style="3" customWidth="1"/>
    <col min="3084" max="3084" width="19.1916666666667" style="3" customWidth="1"/>
    <col min="3085" max="3085" width="11.6916666666667" style="3" customWidth="1"/>
    <col min="3086" max="3086" width="5.69166666666667" style="3" customWidth="1"/>
    <col min="3087" max="3087" width="6.19166666666667" style="3" customWidth="1"/>
    <col min="3088" max="3318" width="9" style="3" customWidth="1"/>
    <col min="3319" max="3319" width="5.19166666666667" style="3" customWidth="1"/>
    <col min="3320" max="3320" width="52.1916666666667" style="3" customWidth="1"/>
    <col min="3321" max="3321" width="8.5" style="3" customWidth="1"/>
    <col min="3322" max="3322" width="12.6916666666667" style="3" customWidth="1"/>
    <col min="3323" max="3323" width="11.1916666666667" style="3" customWidth="1"/>
    <col min="3324" max="3324" width="13.6916666666667" style="3" customWidth="1"/>
    <col min="3325" max="3325" width="14.1916666666667" style="3" customWidth="1"/>
    <col min="3326" max="3326" width="12.6916666666667" style="3" customWidth="1"/>
    <col min="3327" max="3328" width="10.1916666666667" style="3" customWidth="1"/>
    <col min="3329" max="3329" width="10.5" style="3" customWidth="1"/>
    <col min="3330" max="3330" width="11.1916666666667" style="3" customWidth="1"/>
    <col min="3331" max="3331" width="8.19166666666667" style="3" customWidth="1"/>
    <col min="3332" max="3332" width="5.69166666666667" style="3" customWidth="1"/>
    <col min="3333" max="3333" width="10.5" style="3" customWidth="1"/>
    <col min="3334" max="3336" width="12.6916666666667" style="3" customWidth="1"/>
    <col min="3337" max="3337" width="11.6916666666667" style="3" customWidth="1"/>
    <col min="3338" max="3338" width="9.19166666666667" style="3" customWidth="1"/>
    <col min="3339" max="3339" width="7.69166666666667" style="3" customWidth="1"/>
    <col min="3340" max="3340" width="19.1916666666667" style="3" customWidth="1"/>
    <col min="3341" max="3341" width="11.6916666666667" style="3" customWidth="1"/>
    <col min="3342" max="3342" width="5.69166666666667" style="3" customWidth="1"/>
    <col min="3343" max="3343" width="6.19166666666667" style="3" customWidth="1"/>
    <col min="3344" max="3574" width="9" style="3" customWidth="1"/>
    <col min="3575" max="3575" width="5.19166666666667" style="3" customWidth="1"/>
    <col min="3576" max="3576" width="52.1916666666667" style="3" customWidth="1"/>
    <col min="3577" max="3577" width="8.5" style="3" customWidth="1"/>
    <col min="3578" max="3578" width="12.6916666666667" style="3" customWidth="1"/>
    <col min="3579" max="3579" width="11.1916666666667" style="3" customWidth="1"/>
    <col min="3580" max="3580" width="13.6916666666667" style="3" customWidth="1"/>
    <col min="3581" max="3581" width="14.1916666666667" style="3" customWidth="1"/>
    <col min="3582" max="3582" width="12.6916666666667" style="3" customWidth="1"/>
    <col min="3583" max="3584" width="10.1916666666667" style="3" customWidth="1"/>
    <col min="3585" max="3585" width="10.5" style="3" customWidth="1"/>
    <col min="3586" max="3586" width="11.1916666666667" style="3" customWidth="1"/>
    <col min="3587" max="3587" width="8.19166666666667" style="3" customWidth="1"/>
    <col min="3588" max="3588" width="5.69166666666667" style="3" customWidth="1"/>
    <col min="3589" max="3589" width="10.5" style="3" customWidth="1"/>
    <col min="3590" max="3592" width="12.6916666666667" style="3" customWidth="1"/>
    <col min="3593" max="3593" width="11.6916666666667" style="3" customWidth="1"/>
    <col min="3594" max="3594" width="9.19166666666667" style="3" customWidth="1"/>
    <col min="3595" max="3595" width="7.69166666666667" style="3" customWidth="1"/>
    <col min="3596" max="3596" width="19.1916666666667" style="3" customWidth="1"/>
    <col min="3597" max="3597" width="11.6916666666667" style="3" customWidth="1"/>
    <col min="3598" max="3598" width="5.69166666666667" style="3" customWidth="1"/>
    <col min="3599" max="3599" width="6.19166666666667" style="3" customWidth="1"/>
    <col min="3600" max="3830" width="9" style="3" customWidth="1"/>
    <col min="3831" max="3831" width="5.19166666666667" style="3" customWidth="1"/>
    <col min="3832" max="3832" width="52.1916666666667" style="3" customWidth="1"/>
    <col min="3833" max="3833" width="8.5" style="3" customWidth="1"/>
    <col min="3834" max="3834" width="12.6916666666667" style="3" customWidth="1"/>
    <col min="3835" max="3835" width="11.1916666666667" style="3" customWidth="1"/>
    <col min="3836" max="3836" width="13.6916666666667" style="3" customWidth="1"/>
    <col min="3837" max="3837" width="14.1916666666667" style="3" customWidth="1"/>
    <col min="3838" max="3838" width="12.6916666666667" style="3" customWidth="1"/>
    <col min="3839" max="3840" width="10.1916666666667" style="3" customWidth="1"/>
    <col min="3841" max="3841" width="10.5" style="3" customWidth="1"/>
    <col min="3842" max="3842" width="11.1916666666667" style="3" customWidth="1"/>
    <col min="3843" max="3843" width="8.19166666666667" style="3" customWidth="1"/>
    <col min="3844" max="3844" width="5.69166666666667" style="3" customWidth="1"/>
    <col min="3845" max="3845" width="10.5" style="3" customWidth="1"/>
    <col min="3846" max="3848" width="12.6916666666667" style="3" customWidth="1"/>
    <col min="3849" max="3849" width="11.6916666666667" style="3" customWidth="1"/>
    <col min="3850" max="3850" width="9.19166666666667" style="3" customWidth="1"/>
    <col min="3851" max="3851" width="7.69166666666667" style="3" customWidth="1"/>
    <col min="3852" max="3852" width="19.1916666666667" style="3" customWidth="1"/>
    <col min="3853" max="3853" width="11.6916666666667" style="3" customWidth="1"/>
    <col min="3854" max="3854" width="5.69166666666667" style="3" customWidth="1"/>
    <col min="3855" max="3855" width="6.19166666666667" style="3" customWidth="1"/>
    <col min="3856" max="4086" width="9" style="3" customWidth="1"/>
    <col min="4087" max="4087" width="5.19166666666667" style="3" customWidth="1"/>
    <col min="4088" max="4088" width="52.1916666666667" style="3" customWidth="1"/>
    <col min="4089" max="4089" width="8.5" style="3" customWidth="1"/>
    <col min="4090" max="4090" width="12.6916666666667" style="3" customWidth="1"/>
    <col min="4091" max="4091" width="11.1916666666667" style="3" customWidth="1"/>
    <col min="4092" max="4092" width="13.6916666666667" style="3" customWidth="1"/>
    <col min="4093" max="4093" width="14.1916666666667" style="3" customWidth="1"/>
    <col min="4094" max="4094" width="12.6916666666667" style="3" customWidth="1"/>
    <col min="4095" max="4096" width="10.1916666666667" style="3" customWidth="1"/>
    <col min="4097" max="4097" width="10.5" style="3" customWidth="1"/>
    <col min="4098" max="4098" width="11.1916666666667" style="3" customWidth="1"/>
    <col min="4099" max="4099" width="8.19166666666667" style="3" customWidth="1"/>
    <col min="4100" max="4100" width="5.69166666666667" style="3" customWidth="1"/>
    <col min="4101" max="4101" width="10.5" style="3" customWidth="1"/>
    <col min="4102" max="4104" width="12.6916666666667" style="3" customWidth="1"/>
    <col min="4105" max="4105" width="11.6916666666667" style="3" customWidth="1"/>
    <col min="4106" max="4106" width="9.19166666666667" style="3" customWidth="1"/>
    <col min="4107" max="4107" width="7.69166666666667" style="3" customWidth="1"/>
    <col min="4108" max="4108" width="19.1916666666667" style="3" customWidth="1"/>
    <col min="4109" max="4109" width="11.6916666666667" style="3" customWidth="1"/>
    <col min="4110" max="4110" width="5.69166666666667" style="3" customWidth="1"/>
    <col min="4111" max="4111" width="6.19166666666667" style="3" customWidth="1"/>
    <col min="4112" max="4342" width="9" style="3" customWidth="1"/>
    <col min="4343" max="4343" width="5.19166666666667" style="3" customWidth="1"/>
    <col min="4344" max="4344" width="52.1916666666667" style="3" customWidth="1"/>
    <col min="4345" max="4345" width="8.5" style="3" customWidth="1"/>
    <col min="4346" max="4346" width="12.6916666666667" style="3" customWidth="1"/>
    <col min="4347" max="4347" width="11.1916666666667" style="3" customWidth="1"/>
    <col min="4348" max="4348" width="13.6916666666667" style="3" customWidth="1"/>
    <col min="4349" max="4349" width="14.1916666666667" style="3" customWidth="1"/>
    <col min="4350" max="4350" width="12.6916666666667" style="3" customWidth="1"/>
    <col min="4351" max="4352" width="10.1916666666667" style="3" customWidth="1"/>
    <col min="4353" max="4353" width="10.5" style="3" customWidth="1"/>
    <col min="4354" max="4354" width="11.1916666666667" style="3" customWidth="1"/>
    <col min="4355" max="4355" width="8.19166666666667" style="3" customWidth="1"/>
    <col min="4356" max="4356" width="5.69166666666667" style="3" customWidth="1"/>
    <col min="4357" max="4357" width="10.5" style="3" customWidth="1"/>
    <col min="4358" max="4360" width="12.6916666666667" style="3" customWidth="1"/>
    <col min="4361" max="4361" width="11.6916666666667" style="3" customWidth="1"/>
    <col min="4362" max="4362" width="9.19166666666667" style="3" customWidth="1"/>
    <col min="4363" max="4363" width="7.69166666666667" style="3" customWidth="1"/>
    <col min="4364" max="4364" width="19.1916666666667" style="3" customWidth="1"/>
    <col min="4365" max="4365" width="11.6916666666667" style="3" customWidth="1"/>
    <col min="4366" max="4366" width="5.69166666666667" style="3" customWidth="1"/>
    <col min="4367" max="4367" width="6.19166666666667" style="3" customWidth="1"/>
    <col min="4368" max="4598" width="9" style="3" customWidth="1"/>
    <col min="4599" max="4599" width="5.19166666666667" style="3" customWidth="1"/>
    <col min="4600" max="4600" width="52.1916666666667" style="3" customWidth="1"/>
    <col min="4601" max="4601" width="8.5" style="3" customWidth="1"/>
    <col min="4602" max="4602" width="12.6916666666667" style="3" customWidth="1"/>
    <col min="4603" max="4603" width="11.1916666666667" style="3" customWidth="1"/>
    <col min="4604" max="4604" width="13.6916666666667" style="3" customWidth="1"/>
    <col min="4605" max="4605" width="14.1916666666667" style="3" customWidth="1"/>
    <col min="4606" max="4606" width="12.6916666666667" style="3" customWidth="1"/>
    <col min="4607" max="4608" width="10.1916666666667" style="3" customWidth="1"/>
    <col min="4609" max="4609" width="10.5" style="3" customWidth="1"/>
    <col min="4610" max="4610" width="11.1916666666667" style="3" customWidth="1"/>
    <col min="4611" max="4611" width="8.19166666666667" style="3" customWidth="1"/>
    <col min="4612" max="4612" width="5.69166666666667" style="3" customWidth="1"/>
    <col min="4613" max="4613" width="10.5" style="3" customWidth="1"/>
    <col min="4614" max="4616" width="12.6916666666667" style="3" customWidth="1"/>
    <col min="4617" max="4617" width="11.6916666666667" style="3" customWidth="1"/>
    <col min="4618" max="4618" width="9.19166666666667" style="3" customWidth="1"/>
    <col min="4619" max="4619" width="7.69166666666667" style="3" customWidth="1"/>
    <col min="4620" max="4620" width="19.1916666666667" style="3" customWidth="1"/>
    <col min="4621" max="4621" width="11.6916666666667" style="3" customWidth="1"/>
    <col min="4622" max="4622" width="5.69166666666667" style="3" customWidth="1"/>
    <col min="4623" max="4623" width="6.19166666666667" style="3" customWidth="1"/>
    <col min="4624" max="4854" width="9" style="3" customWidth="1"/>
    <col min="4855" max="4855" width="5.19166666666667" style="3" customWidth="1"/>
    <col min="4856" max="4856" width="52.1916666666667" style="3" customWidth="1"/>
    <col min="4857" max="4857" width="8.5" style="3" customWidth="1"/>
    <col min="4858" max="4858" width="12.6916666666667" style="3" customWidth="1"/>
    <col min="4859" max="4859" width="11.1916666666667" style="3" customWidth="1"/>
    <col min="4860" max="4860" width="13.6916666666667" style="3" customWidth="1"/>
    <col min="4861" max="4861" width="14.1916666666667" style="3" customWidth="1"/>
    <col min="4862" max="4862" width="12.6916666666667" style="3" customWidth="1"/>
    <col min="4863" max="4864" width="10.1916666666667" style="3" customWidth="1"/>
    <col min="4865" max="4865" width="10.5" style="3" customWidth="1"/>
    <col min="4866" max="4866" width="11.1916666666667" style="3" customWidth="1"/>
    <col min="4867" max="4867" width="8.19166666666667" style="3" customWidth="1"/>
    <col min="4868" max="4868" width="5.69166666666667" style="3" customWidth="1"/>
    <col min="4869" max="4869" width="10.5" style="3" customWidth="1"/>
    <col min="4870" max="4872" width="12.6916666666667" style="3" customWidth="1"/>
    <col min="4873" max="4873" width="11.6916666666667" style="3" customWidth="1"/>
    <col min="4874" max="4874" width="9.19166666666667" style="3" customWidth="1"/>
    <col min="4875" max="4875" width="7.69166666666667" style="3" customWidth="1"/>
    <col min="4876" max="4876" width="19.1916666666667" style="3" customWidth="1"/>
    <col min="4877" max="4877" width="11.6916666666667" style="3" customWidth="1"/>
    <col min="4878" max="4878" width="5.69166666666667" style="3" customWidth="1"/>
    <col min="4879" max="4879" width="6.19166666666667" style="3" customWidth="1"/>
    <col min="4880" max="5110" width="9" style="3" customWidth="1"/>
    <col min="5111" max="5111" width="5.19166666666667" style="3" customWidth="1"/>
    <col min="5112" max="5112" width="52.1916666666667" style="3" customWidth="1"/>
    <col min="5113" max="5113" width="8.5" style="3" customWidth="1"/>
    <col min="5114" max="5114" width="12.6916666666667" style="3" customWidth="1"/>
    <col min="5115" max="5115" width="11.1916666666667" style="3" customWidth="1"/>
    <col min="5116" max="5116" width="13.6916666666667" style="3" customWidth="1"/>
    <col min="5117" max="5117" width="14.1916666666667" style="3" customWidth="1"/>
    <col min="5118" max="5118" width="12.6916666666667" style="3" customWidth="1"/>
    <col min="5119" max="5120" width="10.1916666666667" style="3" customWidth="1"/>
    <col min="5121" max="5121" width="10.5" style="3" customWidth="1"/>
    <col min="5122" max="5122" width="11.1916666666667" style="3" customWidth="1"/>
    <col min="5123" max="5123" width="8.19166666666667" style="3" customWidth="1"/>
    <col min="5124" max="5124" width="5.69166666666667" style="3" customWidth="1"/>
    <col min="5125" max="5125" width="10.5" style="3" customWidth="1"/>
    <col min="5126" max="5128" width="12.6916666666667" style="3" customWidth="1"/>
    <col min="5129" max="5129" width="11.6916666666667" style="3" customWidth="1"/>
    <col min="5130" max="5130" width="9.19166666666667" style="3" customWidth="1"/>
    <col min="5131" max="5131" width="7.69166666666667" style="3" customWidth="1"/>
    <col min="5132" max="5132" width="19.1916666666667" style="3" customWidth="1"/>
    <col min="5133" max="5133" width="11.6916666666667" style="3" customWidth="1"/>
    <col min="5134" max="5134" width="5.69166666666667" style="3" customWidth="1"/>
    <col min="5135" max="5135" width="6.19166666666667" style="3" customWidth="1"/>
    <col min="5136" max="5366" width="9" style="3" customWidth="1"/>
    <col min="5367" max="5367" width="5.19166666666667" style="3" customWidth="1"/>
    <col min="5368" max="5368" width="52.1916666666667" style="3" customWidth="1"/>
    <col min="5369" max="5369" width="8.5" style="3" customWidth="1"/>
    <col min="5370" max="5370" width="12.6916666666667" style="3" customWidth="1"/>
    <col min="5371" max="5371" width="11.1916666666667" style="3" customWidth="1"/>
    <col min="5372" max="5372" width="13.6916666666667" style="3" customWidth="1"/>
    <col min="5373" max="5373" width="14.1916666666667" style="3" customWidth="1"/>
    <col min="5374" max="5374" width="12.6916666666667" style="3" customWidth="1"/>
    <col min="5375" max="5376" width="10.1916666666667" style="3" customWidth="1"/>
    <col min="5377" max="5377" width="10.5" style="3" customWidth="1"/>
    <col min="5378" max="5378" width="11.1916666666667" style="3" customWidth="1"/>
    <col min="5379" max="5379" width="8.19166666666667" style="3" customWidth="1"/>
    <col min="5380" max="5380" width="5.69166666666667" style="3" customWidth="1"/>
    <col min="5381" max="5381" width="10.5" style="3" customWidth="1"/>
    <col min="5382" max="5384" width="12.6916666666667" style="3" customWidth="1"/>
    <col min="5385" max="5385" width="11.6916666666667" style="3" customWidth="1"/>
    <col min="5386" max="5386" width="9.19166666666667" style="3" customWidth="1"/>
    <col min="5387" max="5387" width="7.69166666666667" style="3" customWidth="1"/>
    <col min="5388" max="5388" width="19.1916666666667" style="3" customWidth="1"/>
    <col min="5389" max="5389" width="11.6916666666667" style="3" customWidth="1"/>
    <col min="5390" max="5390" width="5.69166666666667" style="3" customWidth="1"/>
    <col min="5391" max="5391" width="6.19166666666667" style="3" customWidth="1"/>
    <col min="5392" max="5622" width="9" style="3" customWidth="1"/>
    <col min="5623" max="5623" width="5.19166666666667" style="3" customWidth="1"/>
    <col min="5624" max="5624" width="52.1916666666667" style="3" customWidth="1"/>
    <col min="5625" max="5625" width="8.5" style="3" customWidth="1"/>
    <col min="5626" max="5626" width="12.6916666666667" style="3" customWidth="1"/>
    <col min="5627" max="5627" width="11.1916666666667" style="3" customWidth="1"/>
    <col min="5628" max="5628" width="13.6916666666667" style="3" customWidth="1"/>
    <col min="5629" max="5629" width="14.1916666666667" style="3" customWidth="1"/>
    <col min="5630" max="5630" width="12.6916666666667" style="3" customWidth="1"/>
    <col min="5631" max="5632" width="10.1916666666667" style="3" customWidth="1"/>
    <col min="5633" max="5633" width="10.5" style="3" customWidth="1"/>
    <col min="5634" max="5634" width="11.1916666666667" style="3" customWidth="1"/>
    <col min="5635" max="5635" width="8.19166666666667" style="3" customWidth="1"/>
    <col min="5636" max="5636" width="5.69166666666667" style="3" customWidth="1"/>
    <col min="5637" max="5637" width="10.5" style="3" customWidth="1"/>
    <col min="5638" max="5640" width="12.6916666666667" style="3" customWidth="1"/>
    <col min="5641" max="5641" width="11.6916666666667" style="3" customWidth="1"/>
    <col min="5642" max="5642" width="9.19166666666667" style="3" customWidth="1"/>
    <col min="5643" max="5643" width="7.69166666666667" style="3" customWidth="1"/>
    <col min="5644" max="5644" width="19.1916666666667" style="3" customWidth="1"/>
    <col min="5645" max="5645" width="11.6916666666667" style="3" customWidth="1"/>
    <col min="5646" max="5646" width="5.69166666666667" style="3" customWidth="1"/>
    <col min="5647" max="5647" width="6.19166666666667" style="3" customWidth="1"/>
    <col min="5648" max="5878" width="9" style="3" customWidth="1"/>
    <col min="5879" max="5879" width="5.19166666666667" style="3" customWidth="1"/>
    <col min="5880" max="5880" width="52.1916666666667" style="3" customWidth="1"/>
    <col min="5881" max="5881" width="8.5" style="3" customWidth="1"/>
    <col min="5882" max="5882" width="12.6916666666667" style="3" customWidth="1"/>
    <col min="5883" max="5883" width="11.1916666666667" style="3" customWidth="1"/>
    <col min="5884" max="5884" width="13.6916666666667" style="3" customWidth="1"/>
    <col min="5885" max="5885" width="14.1916666666667" style="3" customWidth="1"/>
    <col min="5886" max="5886" width="12.6916666666667" style="3" customWidth="1"/>
    <col min="5887" max="5888" width="10.1916666666667" style="3" customWidth="1"/>
    <col min="5889" max="5889" width="10.5" style="3" customWidth="1"/>
    <col min="5890" max="5890" width="11.1916666666667" style="3" customWidth="1"/>
    <col min="5891" max="5891" width="8.19166666666667" style="3" customWidth="1"/>
    <col min="5892" max="5892" width="5.69166666666667" style="3" customWidth="1"/>
    <col min="5893" max="5893" width="10.5" style="3" customWidth="1"/>
    <col min="5894" max="5896" width="12.6916666666667" style="3" customWidth="1"/>
    <col min="5897" max="5897" width="11.6916666666667" style="3" customWidth="1"/>
    <col min="5898" max="5898" width="9.19166666666667" style="3" customWidth="1"/>
    <col min="5899" max="5899" width="7.69166666666667" style="3" customWidth="1"/>
    <col min="5900" max="5900" width="19.1916666666667" style="3" customWidth="1"/>
    <col min="5901" max="5901" width="11.6916666666667" style="3" customWidth="1"/>
    <col min="5902" max="5902" width="5.69166666666667" style="3" customWidth="1"/>
    <col min="5903" max="5903" width="6.19166666666667" style="3" customWidth="1"/>
    <col min="5904" max="6134" width="9" style="3" customWidth="1"/>
    <col min="6135" max="6135" width="5.19166666666667" style="3" customWidth="1"/>
    <col min="6136" max="6136" width="52.1916666666667" style="3" customWidth="1"/>
    <col min="6137" max="6137" width="8.5" style="3" customWidth="1"/>
    <col min="6138" max="6138" width="12.6916666666667" style="3" customWidth="1"/>
    <col min="6139" max="6139" width="11.1916666666667" style="3" customWidth="1"/>
    <col min="6140" max="6140" width="13.6916666666667" style="3" customWidth="1"/>
    <col min="6141" max="6141" width="14.1916666666667" style="3" customWidth="1"/>
    <col min="6142" max="6142" width="12.6916666666667" style="3" customWidth="1"/>
    <col min="6143" max="6144" width="10.1916666666667" style="3" customWidth="1"/>
    <col min="6145" max="6145" width="10.5" style="3" customWidth="1"/>
    <col min="6146" max="6146" width="11.1916666666667" style="3" customWidth="1"/>
    <col min="6147" max="6147" width="8.19166666666667" style="3" customWidth="1"/>
    <col min="6148" max="6148" width="5.69166666666667" style="3" customWidth="1"/>
    <col min="6149" max="6149" width="10.5" style="3" customWidth="1"/>
    <col min="6150" max="6152" width="12.6916666666667" style="3" customWidth="1"/>
    <col min="6153" max="6153" width="11.6916666666667" style="3" customWidth="1"/>
    <col min="6154" max="6154" width="9.19166666666667" style="3" customWidth="1"/>
    <col min="6155" max="6155" width="7.69166666666667" style="3" customWidth="1"/>
    <col min="6156" max="6156" width="19.1916666666667" style="3" customWidth="1"/>
    <col min="6157" max="6157" width="11.6916666666667" style="3" customWidth="1"/>
    <col min="6158" max="6158" width="5.69166666666667" style="3" customWidth="1"/>
    <col min="6159" max="6159" width="6.19166666666667" style="3" customWidth="1"/>
    <col min="6160" max="6390" width="9" style="3" customWidth="1"/>
    <col min="6391" max="6391" width="5.19166666666667" style="3" customWidth="1"/>
    <col min="6392" max="6392" width="52.1916666666667" style="3" customWidth="1"/>
    <col min="6393" max="6393" width="8.5" style="3" customWidth="1"/>
    <col min="6394" max="6394" width="12.6916666666667" style="3" customWidth="1"/>
    <col min="6395" max="6395" width="11.1916666666667" style="3" customWidth="1"/>
    <col min="6396" max="6396" width="13.6916666666667" style="3" customWidth="1"/>
    <col min="6397" max="6397" width="14.1916666666667" style="3" customWidth="1"/>
    <col min="6398" max="6398" width="12.6916666666667" style="3" customWidth="1"/>
    <col min="6399" max="6400" width="10.1916666666667" style="3" customWidth="1"/>
    <col min="6401" max="6401" width="10.5" style="3" customWidth="1"/>
    <col min="6402" max="6402" width="11.1916666666667" style="3" customWidth="1"/>
    <col min="6403" max="6403" width="8.19166666666667" style="3" customWidth="1"/>
    <col min="6404" max="6404" width="5.69166666666667" style="3" customWidth="1"/>
    <col min="6405" max="6405" width="10.5" style="3" customWidth="1"/>
    <col min="6406" max="6408" width="12.6916666666667" style="3" customWidth="1"/>
    <col min="6409" max="6409" width="11.6916666666667" style="3" customWidth="1"/>
    <col min="6410" max="6410" width="9.19166666666667" style="3" customWidth="1"/>
    <col min="6411" max="6411" width="7.69166666666667" style="3" customWidth="1"/>
    <col min="6412" max="6412" width="19.1916666666667" style="3" customWidth="1"/>
    <col min="6413" max="6413" width="11.6916666666667" style="3" customWidth="1"/>
    <col min="6414" max="6414" width="5.69166666666667" style="3" customWidth="1"/>
    <col min="6415" max="6415" width="6.19166666666667" style="3" customWidth="1"/>
    <col min="6416" max="6646" width="9" style="3" customWidth="1"/>
    <col min="6647" max="6647" width="5.19166666666667" style="3" customWidth="1"/>
    <col min="6648" max="6648" width="52.1916666666667" style="3" customWidth="1"/>
    <col min="6649" max="6649" width="8.5" style="3" customWidth="1"/>
    <col min="6650" max="6650" width="12.6916666666667" style="3" customWidth="1"/>
    <col min="6651" max="6651" width="11.1916666666667" style="3" customWidth="1"/>
    <col min="6652" max="6652" width="13.6916666666667" style="3" customWidth="1"/>
    <col min="6653" max="6653" width="14.1916666666667" style="3" customWidth="1"/>
    <col min="6654" max="6654" width="12.6916666666667" style="3" customWidth="1"/>
    <col min="6655" max="6656" width="10.1916666666667" style="3" customWidth="1"/>
    <col min="6657" max="6657" width="10.5" style="3" customWidth="1"/>
    <col min="6658" max="6658" width="11.1916666666667" style="3" customWidth="1"/>
    <col min="6659" max="6659" width="8.19166666666667" style="3" customWidth="1"/>
    <col min="6660" max="6660" width="5.69166666666667" style="3" customWidth="1"/>
    <col min="6661" max="6661" width="10.5" style="3" customWidth="1"/>
    <col min="6662" max="6664" width="12.6916666666667" style="3" customWidth="1"/>
    <col min="6665" max="6665" width="11.6916666666667" style="3" customWidth="1"/>
    <col min="6666" max="6666" width="9.19166666666667" style="3" customWidth="1"/>
    <col min="6667" max="6667" width="7.69166666666667" style="3" customWidth="1"/>
    <col min="6668" max="6668" width="19.1916666666667" style="3" customWidth="1"/>
    <col min="6669" max="6669" width="11.6916666666667" style="3" customWidth="1"/>
    <col min="6670" max="6670" width="5.69166666666667" style="3" customWidth="1"/>
    <col min="6671" max="6671" width="6.19166666666667" style="3" customWidth="1"/>
    <col min="6672" max="6902" width="9" style="3" customWidth="1"/>
    <col min="6903" max="6903" width="5.19166666666667" style="3" customWidth="1"/>
    <col min="6904" max="6904" width="52.1916666666667" style="3" customWidth="1"/>
    <col min="6905" max="6905" width="8.5" style="3" customWidth="1"/>
    <col min="6906" max="6906" width="12.6916666666667" style="3" customWidth="1"/>
    <col min="6907" max="6907" width="11.1916666666667" style="3" customWidth="1"/>
    <col min="6908" max="6908" width="13.6916666666667" style="3" customWidth="1"/>
    <col min="6909" max="6909" width="14.1916666666667" style="3" customWidth="1"/>
    <col min="6910" max="6910" width="12.6916666666667" style="3" customWidth="1"/>
    <col min="6911" max="6912" width="10.1916666666667" style="3" customWidth="1"/>
    <col min="6913" max="6913" width="10.5" style="3" customWidth="1"/>
    <col min="6914" max="6914" width="11.1916666666667" style="3" customWidth="1"/>
    <col min="6915" max="6915" width="8.19166666666667" style="3" customWidth="1"/>
    <col min="6916" max="6916" width="5.69166666666667" style="3" customWidth="1"/>
    <col min="6917" max="6917" width="10.5" style="3" customWidth="1"/>
    <col min="6918" max="6920" width="12.6916666666667" style="3" customWidth="1"/>
    <col min="6921" max="6921" width="11.6916666666667" style="3" customWidth="1"/>
    <col min="6922" max="6922" width="9.19166666666667" style="3" customWidth="1"/>
    <col min="6923" max="6923" width="7.69166666666667" style="3" customWidth="1"/>
    <col min="6924" max="6924" width="19.1916666666667" style="3" customWidth="1"/>
    <col min="6925" max="6925" width="11.6916666666667" style="3" customWidth="1"/>
    <col min="6926" max="6926" width="5.69166666666667" style="3" customWidth="1"/>
    <col min="6927" max="6927" width="6.19166666666667" style="3" customWidth="1"/>
    <col min="6928" max="7158" width="9" style="3" customWidth="1"/>
    <col min="7159" max="7159" width="5.19166666666667" style="3" customWidth="1"/>
    <col min="7160" max="7160" width="52.1916666666667" style="3" customWidth="1"/>
    <col min="7161" max="7161" width="8.5" style="3" customWidth="1"/>
    <col min="7162" max="7162" width="12.6916666666667" style="3" customWidth="1"/>
    <col min="7163" max="7163" width="11.1916666666667" style="3" customWidth="1"/>
    <col min="7164" max="7164" width="13.6916666666667" style="3" customWidth="1"/>
    <col min="7165" max="7165" width="14.1916666666667" style="3" customWidth="1"/>
    <col min="7166" max="7166" width="12.6916666666667" style="3" customWidth="1"/>
    <col min="7167" max="7168" width="10.1916666666667" style="3" customWidth="1"/>
    <col min="7169" max="7169" width="10.5" style="3" customWidth="1"/>
    <col min="7170" max="7170" width="11.1916666666667" style="3" customWidth="1"/>
    <col min="7171" max="7171" width="8.19166666666667" style="3" customWidth="1"/>
    <col min="7172" max="7172" width="5.69166666666667" style="3" customWidth="1"/>
    <col min="7173" max="7173" width="10.5" style="3" customWidth="1"/>
    <col min="7174" max="7176" width="12.6916666666667" style="3" customWidth="1"/>
    <col min="7177" max="7177" width="11.6916666666667" style="3" customWidth="1"/>
    <col min="7178" max="7178" width="9.19166666666667" style="3" customWidth="1"/>
    <col min="7179" max="7179" width="7.69166666666667" style="3" customWidth="1"/>
    <col min="7180" max="7180" width="19.1916666666667" style="3" customWidth="1"/>
    <col min="7181" max="7181" width="11.6916666666667" style="3" customWidth="1"/>
    <col min="7182" max="7182" width="5.69166666666667" style="3" customWidth="1"/>
    <col min="7183" max="7183" width="6.19166666666667" style="3" customWidth="1"/>
    <col min="7184" max="7414" width="9" style="3" customWidth="1"/>
    <col min="7415" max="7415" width="5.19166666666667" style="3" customWidth="1"/>
    <col min="7416" max="7416" width="52.1916666666667" style="3" customWidth="1"/>
    <col min="7417" max="7417" width="8.5" style="3" customWidth="1"/>
    <col min="7418" max="7418" width="12.6916666666667" style="3" customWidth="1"/>
    <col min="7419" max="7419" width="11.1916666666667" style="3" customWidth="1"/>
    <col min="7420" max="7420" width="13.6916666666667" style="3" customWidth="1"/>
    <col min="7421" max="7421" width="14.1916666666667" style="3" customWidth="1"/>
    <col min="7422" max="7422" width="12.6916666666667" style="3" customWidth="1"/>
    <col min="7423" max="7424" width="10.1916666666667" style="3" customWidth="1"/>
    <col min="7425" max="7425" width="10.5" style="3" customWidth="1"/>
    <col min="7426" max="7426" width="11.1916666666667" style="3" customWidth="1"/>
    <col min="7427" max="7427" width="8.19166666666667" style="3" customWidth="1"/>
    <col min="7428" max="7428" width="5.69166666666667" style="3" customWidth="1"/>
    <col min="7429" max="7429" width="10.5" style="3" customWidth="1"/>
    <col min="7430" max="7432" width="12.6916666666667" style="3" customWidth="1"/>
    <col min="7433" max="7433" width="11.6916666666667" style="3" customWidth="1"/>
    <col min="7434" max="7434" width="9.19166666666667" style="3" customWidth="1"/>
    <col min="7435" max="7435" width="7.69166666666667" style="3" customWidth="1"/>
    <col min="7436" max="7436" width="19.1916666666667" style="3" customWidth="1"/>
    <col min="7437" max="7437" width="11.6916666666667" style="3" customWidth="1"/>
    <col min="7438" max="7438" width="5.69166666666667" style="3" customWidth="1"/>
    <col min="7439" max="7439" width="6.19166666666667" style="3" customWidth="1"/>
    <col min="7440" max="7670" width="9" style="3" customWidth="1"/>
    <col min="7671" max="7671" width="5.19166666666667" style="3" customWidth="1"/>
    <col min="7672" max="7672" width="52.1916666666667" style="3" customWidth="1"/>
    <col min="7673" max="7673" width="8.5" style="3" customWidth="1"/>
    <col min="7674" max="7674" width="12.6916666666667" style="3" customWidth="1"/>
    <col min="7675" max="7675" width="11.1916666666667" style="3" customWidth="1"/>
    <col min="7676" max="7676" width="13.6916666666667" style="3" customWidth="1"/>
    <col min="7677" max="7677" width="14.1916666666667" style="3" customWidth="1"/>
    <col min="7678" max="7678" width="12.6916666666667" style="3" customWidth="1"/>
    <col min="7679" max="7680" width="10.1916666666667" style="3" customWidth="1"/>
    <col min="7681" max="7681" width="10.5" style="3" customWidth="1"/>
    <col min="7682" max="7682" width="11.1916666666667" style="3" customWidth="1"/>
    <col min="7683" max="7683" width="8.19166666666667" style="3" customWidth="1"/>
    <col min="7684" max="7684" width="5.69166666666667" style="3" customWidth="1"/>
    <col min="7685" max="7685" width="10.5" style="3" customWidth="1"/>
    <col min="7686" max="7688" width="12.6916666666667" style="3" customWidth="1"/>
    <col min="7689" max="7689" width="11.6916666666667" style="3" customWidth="1"/>
    <col min="7690" max="7690" width="9.19166666666667" style="3" customWidth="1"/>
    <col min="7691" max="7691" width="7.69166666666667" style="3" customWidth="1"/>
    <col min="7692" max="7692" width="19.1916666666667" style="3" customWidth="1"/>
    <col min="7693" max="7693" width="11.6916666666667" style="3" customWidth="1"/>
    <col min="7694" max="7694" width="5.69166666666667" style="3" customWidth="1"/>
    <col min="7695" max="7695" width="6.19166666666667" style="3" customWidth="1"/>
    <col min="7696" max="7926" width="9" style="3" customWidth="1"/>
    <col min="7927" max="7927" width="5.19166666666667" style="3" customWidth="1"/>
    <col min="7928" max="7928" width="52.1916666666667" style="3" customWidth="1"/>
    <col min="7929" max="7929" width="8.5" style="3" customWidth="1"/>
    <col min="7930" max="7930" width="12.6916666666667" style="3" customWidth="1"/>
    <col min="7931" max="7931" width="11.1916666666667" style="3" customWidth="1"/>
    <col min="7932" max="7932" width="13.6916666666667" style="3" customWidth="1"/>
    <col min="7933" max="7933" width="14.1916666666667" style="3" customWidth="1"/>
    <col min="7934" max="7934" width="12.6916666666667" style="3" customWidth="1"/>
    <col min="7935" max="7936" width="10.1916666666667" style="3" customWidth="1"/>
    <col min="7937" max="7937" width="10.5" style="3" customWidth="1"/>
    <col min="7938" max="7938" width="11.1916666666667" style="3" customWidth="1"/>
    <col min="7939" max="7939" width="8.19166666666667" style="3" customWidth="1"/>
    <col min="7940" max="7940" width="5.69166666666667" style="3" customWidth="1"/>
    <col min="7941" max="7941" width="10.5" style="3" customWidth="1"/>
    <col min="7942" max="7944" width="12.6916666666667" style="3" customWidth="1"/>
    <col min="7945" max="7945" width="11.6916666666667" style="3" customWidth="1"/>
    <col min="7946" max="7946" width="9.19166666666667" style="3" customWidth="1"/>
    <col min="7947" max="7947" width="7.69166666666667" style="3" customWidth="1"/>
    <col min="7948" max="7948" width="19.1916666666667" style="3" customWidth="1"/>
    <col min="7949" max="7949" width="11.6916666666667" style="3" customWidth="1"/>
    <col min="7950" max="7950" width="5.69166666666667" style="3" customWidth="1"/>
    <col min="7951" max="7951" width="6.19166666666667" style="3" customWidth="1"/>
    <col min="7952" max="8182" width="9" style="3" customWidth="1"/>
    <col min="8183" max="8183" width="5.19166666666667" style="3" customWidth="1"/>
    <col min="8184" max="8184" width="52.1916666666667" style="3" customWidth="1"/>
    <col min="8185" max="8185" width="8.5" style="3" customWidth="1"/>
    <col min="8186" max="8186" width="12.6916666666667" style="3" customWidth="1"/>
    <col min="8187" max="8187" width="11.1916666666667" style="3" customWidth="1"/>
    <col min="8188" max="8188" width="13.6916666666667" style="3" customWidth="1"/>
    <col min="8189" max="8189" width="14.1916666666667" style="3" customWidth="1"/>
    <col min="8190" max="8190" width="12.6916666666667" style="3" customWidth="1"/>
    <col min="8191" max="8192" width="10.1916666666667" style="3" customWidth="1"/>
    <col min="8193" max="8193" width="10.5" style="3" customWidth="1"/>
    <col min="8194" max="8194" width="11.1916666666667" style="3" customWidth="1"/>
    <col min="8195" max="8195" width="8.19166666666667" style="3" customWidth="1"/>
    <col min="8196" max="8196" width="5.69166666666667" style="3" customWidth="1"/>
    <col min="8197" max="8197" width="10.5" style="3" customWidth="1"/>
    <col min="8198" max="8200" width="12.6916666666667" style="3" customWidth="1"/>
    <col min="8201" max="8201" width="11.6916666666667" style="3" customWidth="1"/>
    <col min="8202" max="8202" width="9.19166666666667" style="3" customWidth="1"/>
    <col min="8203" max="8203" width="7.69166666666667" style="3" customWidth="1"/>
    <col min="8204" max="8204" width="19.1916666666667" style="3" customWidth="1"/>
    <col min="8205" max="8205" width="11.6916666666667" style="3" customWidth="1"/>
    <col min="8206" max="8206" width="5.69166666666667" style="3" customWidth="1"/>
    <col min="8207" max="8207" width="6.19166666666667" style="3" customWidth="1"/>
    <col min="8208" max="8438" width="9" style="3" customWidth="1"/>
    <col min="8439" max="8439" width="5.19166666666667" style="3" customWidth="1"/>
    <col min="8440" max="8440" width="52.1916666666667" style="3" customWidth="1"/>
    <col min="8441" max="8441" width="8.5" style="3" customWidth="1"/>
    <col min="8442" max="8442" width="12.6916666666667" style="3" customWidth="1"/>
    <col min="8443" max="8443" width="11.1916666666667" style="3" customWidth="1"/>
    <col min="8444" max="8444" width="13.6916666666667" style="3" customWidth="1"/>
    <col min="8445" max="8445" width="14.1916666666667" style="3" customWidth="1"/>
    <col min="8446" max="8446" width="12.6916666666667" style="3" customWidth="1"/>
    <col min="8447" max="8448" width="10.1916666666667" style="3" customWidth="1"/>
    <col min="8449" max="8449" width="10.5" style="3" customWidth="1"/>
    <col min="8450" max="8450" width="11.1916666666667" style="3" customWidth="1"/>
    <col min="8451" max="8451" width="8.19166666666667" style="3" customWidth="1"/>
    <col min="8452" max="8452" width="5.69166666666667" style="3" customWidth="1"/>
    <col min="8453" max="8453" width="10.5" style="3" customWidth="1"/>
    <col min="8454" max="8456" width="12.6916666666667" style="3" customWidth="1"/>
    <col min="8457" max="8457" width="11.6916666666667" style="3" customWidth="1"/>
    <col min="8458" max="8458" width="9.19166666666667" style="3" customWidth="1"/>
    <col min="8459" max="8459" width="7.69166666666667" style="3" customWidth="1"/>
    <col min="8460" max="8460" width="19.1916666666667" style="3" customWidth="1"/>
    <col min="8461" max="8461" width="11.6916666666667" style="3" customWidth="1"/>
    <col min="8462" max="8462" width="5.69166666666667" style="3" customWidth="1"/>
    <col min="8463" max="8463" width="6.19166666666667" style="3" customWidth="1"/>
    <col min="8464" max="8694" width="9" style="3" customWidth="1"/>
    <col min="8695" max="8695" width="5.19166666666667" style="3" customWidth="1"/>
    <col min="8696" max="8696" width="52.1916666666667" style="3" customWidth="1"/>
    <col min="8697" max="8697" width="8.5" style="3" customWidth="1"/>
    <col min="8698" max="8698" width="12.6916666666667" style="3" customWidth="1"/>
    <col min="8699" max="8699" width="11.1916666666667" style="3" customWidth="1"/>
    <col min="8700" max="8700" width="13.6916666666667" style="3" customWidth="1"/>
    <col min="8701" max="8701" width="14.1916666666667" style="3" customWidth="1"/>
    <col min="8702" max="8702" width="12.6916666666667" style="3" customWidth="1"/>
    <col min="8703" max="8704" width="10.1916666666667" style="3" customWidth="1"/>
    <col min="8705" max="8705" width="10.5" style="3" customWidth="1"/>
    <col min="8706" max="8706" width="11.1916666666667" style="3" customWidth="1"/>
    <col min="8707" max="8707" width="8.19166666666667" style="3" customWidth="1"/>
    <col min="8708" max="8708" width="5.69166666666667" style="3" customWidth="1"/>
    <col min="8709" max="8709" width="10.5" style="3" customWidth="1"/>
    <col min="8710" max="8712" width="12.6916666666667" style="3" customWidth="1"/>
    <col min="8713" max="8713" width="11.6916666666667" style="3" customWidth="1"/>
    <col min="8714" max="8714" width="9.19166666666667" style="3" customWidth="1"/>
    <col min="8715" max="8715" width="7.69166666666667" style="3" customWidth="1"/>
    <col min="8716" max="8716" width="19.1916666666667" style="3" customWidth="1"/>
    <col min="8717" max="8717" width="11.6916666666667" style="3" customWidth="1"/>
    <col min="8718" max="8718" width="5.69166666666667" style="3" customWidth="1"/>
    <col min="8719" max="8719" width="6.19166666666667" style="3" customWidth="1"/>
    <col min="8720" max="8950" width="9" style="3" customWidth="1"/>
    <col min="8951" max="8951" width="5.19166666666667" style="3" customWidth="1"/>
    <col min="8952" max="8952" width="52.1916666666667" style="3" customWidth="1"/>
    <col min="8953" max="8953" width="8.5" style="3" customWidth="1"/>
    <col min="8954" max="8954" width="12.6916666666667" style="3" customWidth="1"/>
    <col min="8955" max="8955" width="11.1916666666667" style="3" customWidth="1"/>
    <col min="8956" max="8956" width="13.6916666666667" style="3" customWidth="1"/>
    <col min="8957" max="8957" width="14.1916666666667" style="3" customWidth="1"/>
    <col min="8958" max="8958" width="12.6916666666667" style="3" customWidth="1"/>
    <col min="8959" max="8960" width="10.1916666666667" style="3" customWidth="1"/>
    <col min="8961" max="8961" width="10.5" style="3" customWidth="1"/>
    <col min="8962" max="8962" width="11.1916666666667" style="3" customWidth="1"/>
    <col min="8963" max="8963" width="8.19166666666667" style="3" customWidth="1"/>
    <col min="8964" max="8964" width="5.69166666666667" style="3" customWidth="1"/>
    <col min="8965" max="8965" width="10.5" style="3" customWidth="1"/>
    <col min="8966" max="8968" width="12.6916666666667" style="3" customWidth="1"/>
    <col min="8969" max="8969" width="11.6916666666667" style="3" customWidth="1"/>
    <col min="8970" max="8970" width="9.19166666666667" style="3" customWidth="1"/>
    <col min="8971" max="8971" width="7.69166666666667" style="3" customWidth="1"/>
    <col min="8972" max="8972" width="19.1916666666667" style="3" customWidth="1"/>
    <col min="8973" max="8973" width="11.6916666666667" style="3" customWidth="1"/>
    <col min="8974" max="8974" width="5.69166666666667" style="3" customWidth="1"/>
    <col min="8975" max="8975" width="6.19166666666667" style="3" customWidth="1"/>
    <col min="8976" max="9206" width="9" style="3" customWidth="1"/>
    <col min="9207" max="9207" width="5.19166666666667" style="3" customWidth="1"/>
    <col min="9208" max="9208" width="52.1916666666667" style="3" customWidth="1"/>
    <col min="9209" max="9209" width="8.5" style="3" customWidth="1"/>
    <col min="9210" max="9210" width="12.6916666666667" style="3" customWidth="1"/>
    <col min="9211" max="9211" width="11.1916666666667" style="3" customWidth="1"/>
    <col min="9212" max="9212" width="13.6916666666667" style="3" customWidth="1"/>
    <col min="9213" max="9213" width="14.1916666666667" style="3" customWidth="1"/>
    <col min="9214" max="9214" width="12.6916666666667" style="3" customWidth="1"/>
    <col min="9215" max="9216" width="10.1916666666667" style="3" customWidth="1"/>
    <col min="9217" max="9217" width="10.5" style="3" customWidth="1"/>
    <col min="9218" max="9218" width="11.1916666666667" style="3" customWidth="1"/>
    <col min="9219" max="9219" width="8.19166666666667" style="3" customWidth="1"/>
    <col min="9220" max="9220" width="5.69166666666667" style="3" customWidth="1"/>
    <col min="9221" max="9221" width="10.5" style="3" customWidth="1"/>
    <col min="9222" max="9224" width="12.6916666666667" style="3" customWidth="1"/>
    <col min="9225" max="9225" width="11.6916666666667" style="3" customWidth="1"/>
    <col min="9226" max="9226" width="9.19166666666667" style="3" customWidth="1"/>
    <col min="9227" max="9227" width="7.69166666666667" style="3" customWidth="1"/>
    <col min="9228" max="9228" width="19.1916666666667" style="3" customWidth="1"/>
    <col min="9229" max="9229" width="11.6916666666667" style="3" customWidth="1"/>
    <col min="9230" max="9230" width="5.69166666666667" style="3" customWidth="1"/>
    <col min="9231" max="9231" width="6.19166666666667" style="3" customWidth="1"/>
    <col min="9232" max="9462" width="9" style="3" customWidth="1"/>
    <col min="9463" max="9463" width="5.19166666666667" style="3" customWidth="1"/>
    <col min="9464" max="9464" width="52.1916666666667" style="3" customWidth="1"/>
    <col min="9465" max="9465" width="8.5" style="3" customWidth="1"/>
    <col min="9466" max="9466" width="12.6916666666667" style="3" customWidth="1"/>
    <col min="9467" max="9467" width="11.1916666666667" style="3" customWidth="1"/>
    <col min="9468" max="9468" width="13.6916666666667" style="3" customWidth="1"/>
    <col min="9469" max="9469" width="14.1916666666667" style="3" customWidth="1"/>
    <col min="9470" max="9470" width="12.6916666666667" style="3" customWidth="1"/>
    <col min="9471" max="9472" width="10.1916666666667" style="3" customWidth="1"/>
    <col min="9473" max="9473" width="10.5" style="3" customWidth="1"/>
    <col min="9474" max="9474" width="11.1916666666667" style="3" customWidth="1"/>
    <col min="9475" max="9475" width="8.19166666666667" style="3" customWidth="1"/>
    <col min="9476" max="9476" width="5.69166666666667" style="3" customWidth="1"/>
    <col min="9477" max="9477" width="10.5" style="3" customWidth="1"/>
    <col min="9478" max="9480" width="12.6916666666667" style="3" customWidth="1"/>
    <col min="9481" max="9481" width="11.6916666666667" style="3" customWidth="1"/>
    <col min="9482" max="9482" width="9.19166666666667" style="3" customWidth="1"/>
    <col min="9483" max="9483" width="7.69166666666667" style="3" customWidth="1"/>
    <col min="9484" max="9484" width="19.1916666666667" style="3" customWidth="1"/>
    <col min="9485" max="9485" width="11.6916666666667" style="3" customWidth="1"/>
    <col min="9486" max="9486" width="5.69166666666667" style="3" customWidth="1"/>
    <col min="9487" max="9487" width="6.19166666666667" style="3" customWidth="1"/>
    <col min="9488" max="9718" width="9" style="3" customWidth="1"/>
    <col min="9719" max="9719" width="5.19166666666667" style="3" customWidth="1"/>
    <col min="9720" max="9720" width="52.1916666666667" style="3" customWidth="1"/>
    <col min="9721" max="9721" width="8.5" style="3" customWidth="1"/>
    <col min="9722" max="9722" width="12.6916666666667" style="3" customWidth="1"/>
    <col min="9723" max="9723" width="11.1916666666667" style="3" customWidth="1"/>
    <col min="9724" max="9724" width="13.6916666666667" style="3" customWidth="1"/>
    <col min="9725" max="9725" width="14.1916666666667" style="3" customWidth="1"/>
    <col min="9726" max="9726" width="12.6916666666667" style="3" customWidth="1"/>
    <col min="9727" max="9728" width="10.1916666666667" style="3" customWidth="1"/>
    <col min="9729" max="9729" width="10.5" style="3" customWidth="1"/>
    <col min="9730" max="9730" width="11.1916666666667" style="3" customWidth="1"/>
    <col min="9731" max="9731" width="8.19166666666667" style="3" customWidth="1"/>
    <col min="9732" max="9732" width="5.69166666666667" style="3" customWidth="1"/>
    <col min="9733" max="9733" width="10.5" style="3" customWidth="1"/>
    <col min="9734" max="9736" width="12.6916666666667" style="3" customWidth="1"/>
    <col min="9737" max="9737" width="11.6916666666667" style="3" customWidth="1"/>
    <col min="9738" max="9738" width="9.19166666666667" style="3" customWidth="1"/>
    <col min="9739" max="9739" width="7.69166666666667" style="3" customWidth="1"/>
    <col min="9740" max="9740" width="19.1916666666667" style="3" customWidth="1"/>
    <col min="9741" max="9741" width="11.6916666666667" style="3" customWidth="1"/>
    <col min="9742" max="9742" width="5.69166666666667" style="3" customWidth="1"/>
    <col min="9743" max="9743" width="6.19166666666667" style="3" customWidth="1"/>
    <col min="9744" max="9974" width="9" style="3" customWidth="1"/>
    <col min="9975" max="9975" width="5.19166666666667" style="3" customWidth="1"/>
    <col min="9976" max="9976" width="52.1916666666667" style="3" customWidth="1"/>
    <col min="9977" max="9977" width="8.5" style="3" customWidth="1"/>
    <col min="9978" max="9978" width="12.6916666666667" style="3" customWidth="1"/>
    <col min="9979" max="9979" width="11.1916666666667" style="3" customWidth="1"/>
    <col min="9980" max="9980" width="13.6916666666667" style="3" customWidth="1"/>
    <col min="9981" max="9981" width="14.1916666666667" style="3" customWidth="1"/>
    <col min="9982" max="9982" width="12.6916666666667" style="3" customWidth="1"/>
    <col min="9983" max="9984" width="10.1916666666667" style="3" customWidth="1"/>
    <col min="9985" max="9985" width="10.5" style="3" customWidth="1"/>
    <col min="9986" max="9986" width="11.1916666666667" style="3" customWidth="1"/>
    <col min="9987" max="9987" width="8.19166666666667" style="3" customWidth="1"/>
    <col min="9988" max="9988" width="5.69166666666667" style="3" customWidth="1"/>
    <col min="9989" max="9989" width="10.5" style="3" customWidth="1"/>
    <col min="9990" max="9992" width="12.6916666666667" style="3" customWidth="1"/>
    <col min="9993" max="9993" width="11.6916666666667" style="3" customWidth="1"/>
    <col min="9994" max="9994" width="9.19166666666667" style="3" customWidth="1"/>
    <col min="9995" max="9995" width="7.69166666666667" style="3" customWidth="1"/>
    <col min="9996" max="9996" width="19.1916666666667" style="3" customWidth="1"/>
    <col min="9997" max="9997" width="11.6916666666667" style="3" customWidth="1"/>
    <col min="9998" max="9998" width="5.69166666666667" style="3" customWidth="1"/>
    <col min="9999" max="9999" width="6.19166666666667" style="3" customWidth="1"/>
    <col min="10000" max="10230" width="9" style="3" customWidth="1"/>
    <col min="10231" max="10231" width="5.19166666666667" style="3" customWidth="1"/>
    <col min="10232" max="10232" width="52.1916666666667" style="3" customWidth="1"/>
    <col min="10233" max="10233" width="8.5" style="3" customWidth="1"/>
    <col min="10234" max="10234" width="12.6916666666667" style="3" customWidth="1"/>
    <col min="10235" max="10235" width="11.1916666666667" style="3" customWidth="1"/>
    <col min="10236" max="10236" width="13.6916666666667" style="3" customWidth="1"/>
    <col min="10237" max="10237" width="14.1916666666667" style="3" customWidth="1"/>
    <col min="10238" max="10238" width="12.6916666666667" style="3" customWidth="1"/>
    <col min="10239" max="10240" width="10.1916666666667" style="3" customWidth="1"/>
    <col min="10241" max="10241" width="10.5" style="3" customWidth="1"/>
    <col min="10242" max="10242" width="11.1916666666667" style="3" customWidth="1"/>
    <col min="10243" max="10243" width="8.19166666666667" style="3" customWidth="1"/>
    <col min="10244" max="10244" width="5.69166666666667" style="3" customWidth="1"/>
    <col min="10245" max="10245" width="10.5" style="3" customWidth="1"/>
    <col min="10246" max="10248" width="12.6916666666667" style="3" customWidth="1"/>
    <col min="10249" max="10249" width="11.6916666666667" style="3" customWidth="1"/>
    <col min="10250" max="10250" width="9.19166666666667" style="3" customWidth="1"/>
    <col min="10251" max="10251" width="7.69166666666667" style="3" customWidth="1"/>
    <col min="10252" max="10252" width="19.1916666666667" style="3" customWidth="1"/>
    <col min="10253" max="10253" width="11.6916666666667" style="3" customWidth="1"/>
    <col min="10254" max="10254" width="5.69166666666667" style="3" customWidth="1"/>
    <col min="10255" max="10255" width="6.19166666666667" style="3" customWidth="1"/>
    <col min="10256" max="10486" width="9" style="3" customWidth="1"/>
    <col min="10487" max="10487" width="5.19166666666667" style="3" customWidth="1"/>
    <col min="10488" max="10488" width="52.1916666666667" style="3" customWidth="1"/>
    <col min="10489" max="10489" width="8.5" style="3" customWidth="1"/>
    <col min="10490" max="10490" width="12.6916666666667" style="3" customWidth="1"/>
    <col min="10491" max="10491" width="11.1916666666667" style="3" customWidth="1"/>
    <col min="10492" max="10492" width="13.6916666666667" style="3" customWidth="1"/>
    <col min="10493" max="10493" width="14.1916666666667" style="3" customWidth="1"/>
    <col min="10494" max="10494" width="12.6916666666667" style="3" customWidth="1"/>
    <col min="10495" max="10496" width="10.1916666666667" style="3" customWidth="1"/>
    <col min="10497" max="10497" width="10.5" style="3" customWidth="1"/>
    <col min="10498" max="10498" width="11.1916666666667" style="3" customWidth="1"/>
    <col min="10499" max="10499" width="8.19166666666667" style="3" customWidth="1"/>
    <col min="10500" max="10500" width="5.69166666666667" style="3" customWidth="1"/>
    <col min="10501" max="10501" width="10.5" style="3" customWidth="1"/>
    <col min="10502" max="10504" width="12.6916666666667" style="3" customWidth="1"/>
    <col min="10505" max="10505" width="11.6916666666667" style="3" customWidth="1"/>
    <col min="10506" max="10506" width="9.19166666666667" style="3" customWidth="1"/>
    <col min="10507" max="10507" width="7.69166666666667" style="3" customWidth="1"/>
    <col min="10508" max="10508" width="19.1916666666667" style="3" customWidth="1"/>
    <col min="10509" max="10509" width="11.6916666666667" style="3" customWidth="1"/>
    <col min="10510" max="10510" width="5.69166666666667" style="3" customWidth="1"/>
    <col min="10511" max="10511" width="6.19166666666667" style="3" customWidth="1"/>
    <col min="10512" max="10742" width="9" style="3" customWidth="1"/>
    <col min="10743" max="10743" width="5.19166666666667" style="3" customWidth="1"/>
    <col min="10744" max="10744" width="52.1916666666667" style="3" customWidth="1"/>
    <col min="10745" max="10745" width="8.5" style="3" customWidth="1"/>
    <col min="10746" max="10746" width="12.6916666666667" style="3" customWidth="1"/>
    <col min="10747" max="10747" width="11.1916666666667" style="3" customWidth="1"/>
    <col min="10748" max="10748" width="13.6916666666667" style="3" customWidth="1"/>
    <col min="10749" max="10749" width="14.1916666666667" style="3" customWidth="1"/>
    <col min="10750" max="10750" width="12.6916666666667" style="3" customWidth="1"/>
    <col min="10751" max="10752" width="10.1916666666667" style="3" customWidth="1"/>
    <col min="10753" max="10753" width="10.5" style="3" customWidth="1"/>
    <col min="10754" max="10754" width="11.1916666666667" style="3" customWidth="1"/>
    <col min="10755" max="10755" width="8.19166666666667" style="3" customWidth="1"/>
    <col min="10756" max="10756" width="5.69166666666667" style="3" customWidth="1"/>
    <col min="10757" max="10757" width="10.5" style="3" customWidth="1"/>
    <col min="10758" max="10760" width="12.6916666666667" style="3" customWidth="1"/>
    <col min="10761" max="10761" width="11.6916666666667" style="3" customWidth="1"/>
    <col min="10762" max="10762" width="9.19166666666667" style="3" customWidth="1"/>
    <col min="10763" max="10763" width="7.69166666666667" style="3" customWidth="1"/>
    <col min="10764" max="10764" width="19.1916666666667" style="3" customWidth="1"/>
    <col min="10765" max="10765" width="11.6916666666667" style="3" customWidth="1"/>
    <col min="10766" max="10766" width="5.69166666666667" style="3" customWidth="1"/>
    <col min="10767" max="10767" width="6.19166666666667" style="3" customWidth="1"/>
    <col min="10768" max="10998" width="9" style="3" customWidth="1"/>
    <col min="10999" max="10999" width="5.19166666666667" style="3" customWidth="1"/>
    <col min="11000" max="11000" width="52.1916666666667" style="3" customWidth="1"/>
    <col min="11001" max="11001" width="8.5" style="3" customWidth="1"/>
    <col min="11002" max="11002" width="12.6916666666667" style="3" customWidth="1"/>
    <col min="11003" max="11003" width="11.1916666666667" style="3" customWidth="1"/>
    <col min="11004" max="11004" width="13.6916666666667" style="3" customWidth="1"/>
    <col min="11005" max="11005" width="14.1916666666667" style="3" customWidth="1"/>
    <col min="11006" max="11006" width="12.6916666666667" style="3" customWidth="1"/>
    <col min="11007" max="11008" width="10.1916666666667" style="3" customWidth="1"/>
    <col min="11009" max="11009" width="10.5" style="3" customWidth="1"/>
    <col min="11010" max="11010" width="11.1916666666667" style="3" customWidth="1"/>
    <col min="11011" max="11011" width="8.19166666666667" style="3" customWidth="1"/>
    <col min="11012" max="11012" width="5.69166666666667" style="3" customWidth="1"/>
    <col min="11013" max="11013" width="10.5" style="3" customWidth="1"/>
    <col min="11014" max="11016" width="12.6916666666667" style="3" customWidth="1"/>
    <col min="11017" max="11017" width="11.6916666666667" style="3" customWidth="1"/>
    <col min="11018" max="11018" width="9.19166666666667" style="3" customWidth="1"/>
    <col min="11019" max="11019" width="7.69166666666667" style="3" customWidth="1"/>
    <col min="11020" max="11020" width="19.1916666666667" style="3" customWidth="1"/>
    <col min="11021" max="11021" width="11.6916666666667" style="3" customWidth="1"/>
    <col min="11022" max="11022" width="5.69166666666667" style="3" customWidth="1"/>
    <col min="11023" max="11023" width="6.19166666666667" style="3" customWidth="1"/>
    <col min="11024" max="11254" width="9" style="3" customWidth="1"/>
    <col min="11255" max="11255" width="5.19166666666667" style="3" customWidth="1"/>
    <col min="11256" max="11256" width="52.1916666666667" style="3" customWidth="1"/>
    <col min="11257" max="11257" width="8.5" style="3" customWidth="1"/>
    <col min="11258" max="11258" width="12.6916666666667" style="3" customWidth="1"/>
    <col min="11259" max="11259" width="11.1916666666667" style="3" customWidth="1"/>
    <col min="11260" max="11260" width="13.6916666666667" style="3" customWidth="1"/>
    <col min="11261" max="11261" width="14.1916666666667" style="3" customWidth="1"/>
    <col min="11262" max="11262" width="12.6916666666667" style="3" customWidth="1"/>
    <col min="11263" max="11264" width="10.1916666666667" style="3" customWidth="1"/>
    <col min="11265" max="11265" width="10.5" style="3" customWidth="1"/>
    <col min="11266" max="11266" width="11.1916666666667" style="3" customWidth="1"/>
    <col min="11267" max="11267" width="8.19166666666667" style="3" customWidth="1"/>
    <col min="11268" max="11268" width="5.69166666666667" style="3" customWidth="1"/>
    <col min="11269" max="11269" width="10.5" style="3" customWidth="1"/>
    <col min="11270" max="11272" width="12.6916666666667" style="3" customWidth="1"/>
    <col min="11273" max="11273" width="11.6916666666667" style="3" customWidth="1"/>
    <col min="11274" max="11274" width="9.19166666666667" style="3" customWidth="1"/>
    <col min="11275" max="11275" width="7.69166666666667" style="3" customWidth="1"/>
    <col min="11276" max="11276" width="19.1916666666667" style="3" customWidth="1"/>
    <col min="11277" max="11277" width="11.6916666666667" style="3" customWidth="1"/>
    <col min="11278" max="11278" width="5.69166666666667" style="3" customWidth="1"/>
    <col min="11279" max="11279" width="6.19166666666667" style="3" customWidth="1"/>
    <col min="11280" max="11510" width="9" style="3" customWidth="1"/>
    <col min="11511" max="11511" width="5.19166666666667" style="3" customWidth="1"/>
    <col min="11512" max="11512" width="52.1916666666667" style="3" customWidth="1"/>
    <col min="11513" max="11513" width="8.5" style="3" customWidth="1"/>
    <col min="11514" max="11514" width="12.6916666666667" style="3" customWidth="1"/>
    <col min="11515" max="11515" width="11.1916666666667" style="3" customWidth="1"/>
    <col min="11516" max="11516" width="13.6916666666667" style="3" customWidth="1"/>
    <col min="11517" max="11517" width="14.1916666666667" style="3" customWidth="1"/>
    <col min="11518" max="11518" width="12.6916666666667" style="3" customWidth="1"/>
    <col min="11519" max="11520" width="10.1916666666667" style="3" customWidth="1"/>
    <col min="11521" max="11521" width="10.5" style="3" customWidth="1"/>
    <col min="11522" max="11522" width="11.1916666666667" style="3" customWidth="1"/>
    <col min="11523" max="11523" width="8.19166666666667" style="3" customWidth="1"/>
    <col min="11524" max="11524" width="5.69166666666667" style="3" customWidth="1"/>
    <col min="11525" max="11525" width="10.5" style="3" customWidth="1"/>
    <col min="11526" max="11528" width="12.6916666666667" style="3" customWidth="1"/>
    <col min="11529" max="11529" width="11.6916666666667" style="3" customWidth="1"/>
    <col min="11530" max="11530" width="9.19166666666667" style="3" customWidth="1"/>
    <col min="11531" max="11531" width="7.69166666666667" style="3" customWidth="1"/>
    <col min="11532" max="11532" width="19.1916666666667" style="3" customWidth="1"/>
    <col min="11533" max="11533" width="11.6916666666667" style="3" customWidth="1"/>
    <col min="11534" max="11534" width="5.69166666666667" style="3" customWidth="1"/>
    <col min="11535" max="11535" width="6.19166666666667" style="3" customWidth="1"/>
    <col min="11536" max="11766" width="9" style="3" customWidth="1"/>
    <col min="11767" max="11767" width="5.19166666666667" style="3" customWidth="1"/>
    <col min="11768" max="11768" width="52.1916666666667" style="3" customWidth="1"/>
    <col min="11769" max="11769" width="8.5" style="3" customWidth="1"/>
    <col min="11770" max="11770" width="12.6916666666667" style="3" customWidth="1"/>
    <col min="11771" max="11771" width="11.1916666666667" style="3" customWidth="1"/>
    <col min="11772" max="11772" width="13.6916666666667" style="3" customWidth="1"/>
    <col min="11773" max="11773" width="14.1916666666667" style="3" customWidth="1"/>
    <col min="11774" max="11774" width="12.6916666666667" style="3" customWidth="1"/>
    <col min="11775" max="11776" width="10.1916666666667" style="3" customWidth="1"/>
    <col min="11777" max="11777" width="10.5" style="3" customWidth="1"/>
    <col min="11778" max="11778" width="11.1916666666667" style="3" customWidth="1"/>
    <col min="11779" max="11779" width="8.19166666666667" style="3" customWidth="1"/>
    <col min="11780" max="11780" width="5.69166666666667" style="3" customWidth="1"/>
    <col min="11781" max="11781" width="10.5" style="3" customWidth="1"/>
    <col min="11782" max="11784" width="12.6916666666667" style="3" customWidth="1"/>
    <col min="11785" max="11785" width="11.6916666666667" style="3" customWidth="1"/>
    <col min="11786" max="11786" width="9.19166666666667" style="3" customWidth="1"/>
    <col min="11787" max="11787" width="7.69166666666667" style="3" customWidth="1"/>
    <col min="11788" max="11788" width="19.1916666666667" style="3" customWidth="1"/>
    <col min="11789" max="11789" width="11.6916666666667" style="3" customWidth="1"/>
    <col min="11790" max="11790" width="5.69166666666667" style="3" customWidth="1"/>
    <col min="11791" max="11791" width="6.19166666666667" style="3" customWidth="1"/>
    <col min="11792" max="12022" width="9" style="3" customWidth="1"/>
    <col min="12023" max="12023" width="5.19166666666667" style="3" customWidth="1"/>
    <col min="12024" max="12024" width="52.1916666666667" style="3" customWidth="1"/>
    <col min="12025" max="12025" width="8.5" style="3" customWidth="1"/>
    <col min="12026" max="12026" width="12.6916666666667" style="3" customWidth="1"/>
    <col min="12027" max="12027" width="11.1916666666667" style="3" customWidth="1"/>
    <col min="12028" max="12028" width="13.6916666666667" style="3" customWidth="1"/>
    <col min="12029" max="12029" width="14.1916666666667" style="3" customWidth="1"/>
    <col min="12030" max="12030" width="12.6916666666667" style="3" customWidth="1"/>
    <col min="12031" max="12032" width="10.1916666666667" style="3" customWidth="1"/>
    <col min="12033" max="12033" width="10.5" style="3" customWidth="1"/>
    <col min="12034" max="12034" width="11.1916666666667" style="3" customWidth="1"/>
    <col min="12035" max="12035" width="8.19166666666667" style="3" customWidth="1"/>
    <col min="12036" max="12036" width="5.69166666666667" style="3" customWidth="1"/>
    <col min="12037" max="12037" width="10.5" style="3" customWidth="1"/>
    <col min="12038" max="12040" width="12.6916666666667" style="3" customWidth="1"/>
    <col min="12041" max="12041" width="11.6916666666667" style="3" customWidth="1"/>
    <col min="12042" max="12042" width="9.19166666666667" style="3" customWidth="1"/>
    <col min="12043" max="12043" width="7.69166666666667" style="3" customWidth="1"/>
    <col min="12044" max="12044" width="19.1916666666667" style="3" customWidth="1"/>
    <col min="12045" max="12045" width="11.6916666666667" style="3" customWidth="1"/>
    <col min="12046" max="12046" width="5.69166666666667" style="3" customWidth="1"/>
    <col min="12047" max="12047" width="6.19166666666667" style="3" customWidth="1"/>
    <col min="12048" max="12278" width="9" style="3" customWidth="1"/>
    <col min="12279" max="12279" width="5.19166666666667" style="3" customWidth="1"/>
    <col min="12280" max="12280" width="52.1916666666667" style="3" customWidth="1"/>
    <col min="12281" max="12281" width="8.5" style="3" customWidth="1"/>
    <col min="12282" max="12282" width="12.6916666666667" style="3" customWidth="1"/>
    <col min="12283" max="12283" width="11.1916666666667" style="3" customWidth="1"/>
    <col min="12284" max="12284" width="13.6916666666667" style="3" customWidth="1"/>
    <col min="12285" max="12285" width="14.1916666666667" style="3" customWidth="1"/>
    <col min="12286" max="12286" width="12.6916666666667" style="3" customWidth="1"/>
    <col min="12287" max="12288" width="10.1916666666667" style="3" customWidth="1"/>
    <col min="12289" max="12289" width="10.5" style="3" customWidth="1"/>
    <col min="12290" max="12290" width="11.1916666666667" style="3" customWidth="1"/>
    <col min="12291" max="12291" width="8.19166666666667" style="3" customWidth="1"/>
    <col min="12292" max="12292" width="5.69166666666667" style="3" customWidth="1"/>
    <col min="12293" max="12293" width="10.5" style="3" customWidth="1"/>
    <col min="12294" max="12296" width="12.6916666666667" style="3" customWidth="1"/>
    <col min="12297" max="12297" width="11.6916666666667" style="3" customWidth="1"/>
    <col min="12298" max="12298" width="9.19166666666667" style="3" customWidth="1"/>
    <col min="12299" max="12299" width="7.69166666666667" style="3" customWidth="1"/>
    <col min="12300" max="12300" width="19.1916666666667" style="3" customWidth="1"/>
    <col min="12301" max="12301" width="11.6916666666667" style="3" customWidth="1"/>
    <col min="12302" max="12302" width="5.69166666666667" style="3" customWidth="1"/>
    <col min="12303" max="12303" width="6.19166666666667" style="3" customWidth="1"/>
    <col min="12304" max="12534" width="9" style="3" customWidth="1"/>
    <col min="12535" max="12535" width="5.19166666666667" style="3" customWidth="1"/>
    <col min="12536" max="12536" width="52.1916666666667" style="3" customWidth="1"/>
    <col min="12537" max="12537" width="8.5" style="3" customWidth="1"/>
    <col min="12538" max="12538" width="12.6916666666667" style="3" customWidth="1"/>
    <col min="12539" max="12539" width="11.1916666666667" style="3" customWidth="1"/>
    <col min="12540" max="12540" width="13.6916666666667" style="3" customWidth="1"/>
    <col min="12541" max="12541" width="14.1916666666667" style="3" customWidth="1"/>
    <col min="12542" max="12542" width="12.6916666666667" style="3" customWidth="1"/>
    <col min="12543" max="12544" width="10.1916666666667" style="3" customWidth="1"/>
    <col min="12545" max="12545" width="10.5" style="3" customWidth="1"/>
    <col min="12546" max="12546" width="11.1916666666667" style="3" customWidth="1"/>
    <col min="12547" max="12547" width="8.19166666666667" style="3" customWidth="1"/>
    <col min="12548" max="12548" width="5.69166666666667" style="3" customWidth="1"/>
    <col min="12549" max="12549" width="10.5" style="3" customWidth="1"/>
    <col min="12550" max="12552" width="12.6916666666667" style="3" customWidth="1"/>
    <col min="12553" max="12553" width="11.6916666666667" style="3" customWidth="1"/>
    <col min="12554" max="12554" width="9.19166666666667" style="3" customWidth="1"/>
    <col min="12555" max="12555" width="7.69166666666667" style="3" customWidth="1"/>
    <col min="12556" max="12556" width="19.1916666666667" style="3" customWidth="1"/>
    <col min="12557" max="12557" width="11.6916666666667" style="3" customWidth="1"/>
    <col min="12558" max="12558" width="5.69166666666667" style="3" customWidth="1"/>
    <col min="12559" max="12559" width="6.19166666666667" style="3" customWidth="1"/>
    <col min="12560" max="12790" width="9" style="3" customWidth="1"/>
    <col min="12791" max="12791" width="5.19166666666667" style="3" customWidth="1"/>
    <col min="12792" max="12792" width="52.1916666666667" style="3" customWidth="1"/>
    <col min="12793" max="12793" width="8.5" style="3" customWidth="1"/>
    <col min="12794" max="12794" width="12.6916666666667" style="3" customWidth="1"/>
    <col min="12795" max="12795" width="11.1916666666667" style="3" customWidth="1"/>
    <col min="12796" max="12796" width="13.6916666666667" style="3" customWidth="1"/>
    <col min="12797" max="12797" width="14.1916666666667" style="3" customWidth="1"/>
    <col min="12798" max="12798" width="12.6916666666667" style="3" customWidth="1"/>
    <col min="12799" max="12800" width="10.1916666666667" style="3" customWidth="1"/>
    <col min="12801" max="12801" width="10.5" style="3" customWidth="1"/>
    <col min="12802" max="12802" width="11.1916666666667" style="3" customWidth="1"/>
    <col min="12803" max="12803" width="8.19166666666667" style="3" customWidth="1"/>
    <col min="12804" max="12804" width="5.69166666666667" style="3" customWidth="1"/>
    <col min="12805" max="12805" width="10.5" style="3" customWidth="1"/>
    <col min="12806" max="12808" width="12.6916666666667" style="3" customWidth="1"/>
    <col min="12809" max="12809" width="11.6916666666667" style="3" customWidth="1"/>
    <col min="12810" max="12810" width="9.19166666666667" style="3" customWidth="1"/>
    <col min="12811" max="12811" width="7.69166666666667" style="3" customWidth="1"/>
    <col min="12812" max="12812" width="19.1916666666667" style="3" customWidth="1"/>
    <col min="12813" max="12813" width="11.6916666666667" style="3" customWidth="1"/>
    <col min="12814" max="12814" width="5.69166666666667" style="3" customWidth="1"/>
    <col min="12815" max="12815" width="6.19166666666667" style="3" customWidth="1"/>
    <col min="12816" max="13046" width="9" style="3" customWidth="1"/>
    <col min="13047" max="13047" width="5.19166666666667" style="3" customWidth="1"/>
    <col min="13048" max="13048" width="52.1916666666667" style="3" customWidth="1"/>
    <col min="13049" max="13049" width="8.5" style="3" customWidth="1"/>
    <col min="13050" max="13050" width="12.6916666666667" style="3" customWidth="1"/>
    <col min="13051" max="13051" width="11.1916666666667" style="3" customWidth="1"/>
    <col min="13052" max="13052" width="13.6916666666667" style="3" customWidth="1"/>
    <col min="13053" max="13053" width="14.1916666666667" style="3" customWidth="1"/>
    <col min="13054" max="13054" width="12.6916666666667" style="3" customWidth="1"/>
    <col min="13055" max="13056" width="10.1916666666667" style="3" customWidth="1"/>
    <col min="13057" max="13057" width="10.5" style="3" customWidth="1"/>
    <col min="13058" max="13058" width="11.1916666666667" style="3" customWidth="1"/>
    <col min="13059" max="13059" width="8.19166666666667" style="3" customWidth="1"/>
    <col min="13060" max="13060" width="5.69166666666667" style="3" customWidth="1"/>
    <col min="13061" max="13061" width="10.5" style="3" customWidth="1"/>
    <col min="13062" max="13064" width="12.6916666666667" style="3" customWidth="1"/>
    <col min="13065" max="13065" width="11.6916666666667" style="3" customWidth="1"/>
    <col min="13066" max="13066" width="9.19166666666667" style="3" customWidth="1"/>
    <col min="13067" max="13067" width="7.69166666666667" style="3" customWidth="1"/>
    <col min="13068" max="13068" width="19.1916666666667" style="3" customWidth="1"/>
    <col min="13069" max="13069" width="11.6916666666667" style="3" customWidth="1"/>
    <col min="13070" max="13070" width="5.69166666666667" style="3" customWidth="1"/>
    <col min="13071" max="13071" width="6.19166666666667" style="3" customWidth="1"/>
    <col min="13072" max="13302" width="9" style="3" customWidth="1"/>
    <col min="13303" max="13303" width="5.19166666666667" style="3" customWidth="1"/>
    <col min="13304" max="13304" width="52.1916666666667" style="3" customWidth="1"/>
    <col min="13305" max="13305" width="8.5" style="3" customWidth="1"/>
    <col min="13306" max="13306" width="12.6916666666667" style="3" customWidth="1"/>
    <col min="13307" max="13307" width="11.1916666666667" style="3" customWidth="1"/>
    <col min="13308" max="13308" width="13.6916666666667" style="3" customWidth="1"/>
    <col min="13309" max="13309" width="14.1916666666667" style="3" customWidth="1"/>
    <col min="13310" max="13310" width="12.6916666666667" style="3" customWidth="1"/>
    <col min="13311" max="13312" width="10.1916666666667" style="3" customWidth="1"/>
    <col min="13313" max="13313" width="10.5" style="3" customWidth="1"/>
    <col min="13314" max="13314" width="11.1916666666667" style="3" customWidth="1"/>
    <col min="13315" max="13315" width="8.19166666666667" style="3" customWidth="1"/>
    <col min="13316" max="13316" width="5.69166666666667" style="3" customWidth="1"/>
    <col min="13317" max="13317" width="10.5" style="3" customWidth="1"/>
    <col min="13318" max="13320" width="12.6916666666667" style="3" customWidth="1"/>
    <col min="13321" max="13321" width="11.6916666666667" style="3" customWidth="1"/>
    <col min="13322" max="13322" width="9.19166666666667" style="3" customWidth="1"/>
    <col min="13323" max="13323" width="7.69166666666667" style="3" customWidth="1"/>
    <col min="13324" max="13324" width="19.1916666666667" style="3" customWidth="1"/>
    <col min="13325" max="13325" width="11.6916666666667" style="3" customWidth="1"/>
    <col min="13326" max="13326" width="5.69166666666667" style="3" customWidth="1"/>
    <col min="13327" max="13327" width="6.19166666666667" style="3" customWidth="1"/>
    <col min="13328" max="13558" width="9" style="3" customWidth="1"/>
    <col min="13559" max="13559" width="5.19166666666667" style="3" customWidth="1"/>
    <col min="13560" max="13560" width="52.1916666666667" style="3" customWidth="1"/>
    <col min="13561" max="13561" width="8.5" style="3" customWidth="1"/>
    <col min="13562" max="13562" width="12.6916666666667" style="3" customWidth="1"/>
    <col min="13563" max="13563" width="11.1916666666667" style="3" customWidth="1"/>
    <col min="13564" max="13564" width="13.6916666666667" style="3" customWidth="1"/>
    <col min="13565" max="13565" width="14.1916666666667" style="3" customWidth="1"/>
    <col min="13566" max="13566" width="12.6916666666667" style="3" customWidth="1"/>
    <col min="13567" max="13568" width="10.1916666666667" style="3" customWidth="1"/>
    <col min="13569" max="13569" width="10.5" style="3" customWidth="1"/>
    <col min="13570" max="13570" width="11.1916666666667" style="3" customWidth="1"/>
    <col min="13571" max="13571" width="8.19166666666667" style="3" customWidth="1"/>
    <col min="13572" max="13572" width="5.69166666666667" style="3" customWidth="1"/>
    <col min="13573" max="13573" width="10.5" style="3" customWidth="1"/>
    <col min="13574" max="13576" width="12.6916666666667" style="3" customWidth="1"/>
    <col min="13577" max="13577" width="11.6916666666667" style="3" customWidth="1"/>
    <col min="13578" max="13578" width="9.19166666666667" style="3" customWidth="1"/>
    <col min="13579" max="13579" width="7.69166666666667" style="3" customWidth="1"/>
    <col min="13580" max="13580" width="19.1916666666667" style="3" customWidth="1"/>
    <col min="13581" max="13581" width="11.6916666666667" style="3" customWidth="1"/>
    <col min="13582" max="13582" width="5.69166666666667" style="3" customWidth="1"/>
    <col min="13583" max="13583" width="6.19166666666667" style="3" customWidth="1"/>
    <col min="13584" max="13814" width="9" style="3" customWidth="1"/>
    <col min="13815" max="13815" width="5.19166666666667" style="3" customWidth="1"/>
    <col min="13816" max="13816" width="52.1916666666667" style="3" customWidth="1"/>
    <col min="13817" max="13817" width="8.5" style="3" customWidth="1"/>
    <col min="13818" max="13818" width="12.6916666666667" style="3" customWidth="1"/>
    <col min="13819" max="13819" width="11.1916666666667" style="3" customWidth="1"/>
    <col min="13820" max="13820" width="13.6916666666667" style="3" customWidth="1"/>
    <col min="13821" max="13821" width="14.1916666666667" style="3" customWidth="1"/>
    <col min="13822" max="13822" width="12.6916666666667" style="3" customWidth="1"/>
    <col min="13823" max="13824" width="10.1916666666667" style="3" customWidth="1"/>
    <col min="13825" max="13825" width="10.5" style="3" customWidth="1"/>
    <col min="13826" max="13826" width="11.1916666666667" style="3" customWidth="1"/>
    <col min="13827" max="13827" width="8.19166666666667" style="3" customWidth="1"/>
    <col min="13828" max="13828" width="5.69166666666667" style="3" customWidth="1"/>
    <col min="13829" max="13829" width="10.5" style="3" customWidth="1"/>
    <col min="13830" max="13832" width="12.6916666666667" style="3" customWidth="1"/>
    <col min="13833" max="13833" width="11.6916666666667" style="3" customWidth="1"/>
    <col min="13834" max="13834" width="9.19166666666667" style="3" customWidth="1"/>
    <col min="13835" max="13835" width="7.69166666666667" style="3" customWidth="1"/>
    <col min="13836" max="13836" width="19.1916666666667" style="3" customWidth="1"/>
    <col min="13837" max="13837" width="11.6916666666667" style="3" customWidth="1"/>
    <col min="13838" max="13838" width="5.69166666666667" style="3" customWidth="1"/>
    <col min="13839" max="13839" width="6.19166666666667" style="3" customWidth="1"/>
    <col min="13840" max="14070" width="9" style="3" customWidth="1"/>
    <col min="14071" max="14071" width="5.19166666666667" style="3" customWidth="1"/>
    <col min="14072" max="14072" width="52.1916666666667" style="3" customWidth="1"/>
    <col min="14073" max="14073" width="8.5" style="3" customWidth="1"/>
    <col min="14074" max="14074" width="12.6916666666667" style="3" customWidth="1"/>
    <col min="14075" max="14075" width="11.1916666666667" style="3" customWidth="1"/>
    <col min="14076" max="14076" width="13.6916666666667" style="3" customWidth="1"/>
    <col min="14077" max="14077" width="14.1916666666667" style="3" customWidth="1"/>
    <col min="14078" max="14078" width="12.6916666666667" style="3" customWidth="1"/>
    <col min="14079" max="14080" width="10.1916666666667" style="3" customWidth="1"/>
    <col min="14081" max="14081" width="10.5" style="3" customWidth="1"/>
    <col min="14082" max="14082" width="11.1916666666667" style="3" customWidth="1"/>
    <col min="14083" max="14083" width="8.19166666666667" style="3" customWidth="1"/>
    <col min="14084" max="14084" width="5.69166666666667" style="3" customWidth="1"/>
    <col min="14085" max="14085" width="10.5" style="3" customWidth="1"/>
    <col min="14086" max="14088" width="12.6916666666667" style="3" customWidth="1"/>
    <col min="14089" max="14089" width="11.6916666666667" style="3" customWidth="1"/>
    <col min="14090" max="14090" width="9.19166666666667" style="3" customWidth="1"/>
    <col min="14091" max="14091" width="7.69166666666667" style="3" customWidth="1"/>
    <col min="14092" max="14092" width="19.1916666666667" style="3" customWidth="1"/>
    <col min="14093" max="14093" width="11.6916666666667" style="3" customWidth="1"/>
    <col min="14094" max="14094" width="5.69166666666667" style="3" customWidth="1"/>
    <col min="14095" max="14095" width="6.19166666666667" style="3" customWidth="1"/>
    <col min="14096" max="14326" width="9" style="3" customWidth="1"/>
    <col min="14327" max="14327" width="5.19166666666667" style="3" customWidth="1"/>
    <col min="14328" max="14328" width="52.1916666666667" style="3" customWidth="1"/>
    <col min="14329" max="14329" width="8.5" style="3" customWidth="1"/>
    <col min="14330" max="14330" width="12.6916666666667" style="3" customWidth="1"/>
    <col min="14331" max="14331" width="11.1916666666667" style="3" customWidth="1"/>
    <col min="14332" max="14332" width="13.6916666666667" style="3" customWidth="1"/>
    <col min="14333" max="14333" width="14.1916666666667" style="3" customWidth="1"/>
    <col min="14334" max="14334" width="12.6916666666667" style="3" customWidth="1"/>
    <col min="14335" max="14336" width="10.1916666666667" style="3" customWidth="1"/>
    <col min="14337" max="14337" width="10.5" style="3" customWidth="1"/>
    <col min="14338" max="14338" width="11.1916666666667" style="3" customWidth="1"/>
    <col min="14339" max="14339" width="8.19166666666667" style="3" customWidth="1"/>
    <col min="14340" max="14340" width="5.69166666666667" style="3" customWidth="1"/>
    <col min="14341" max="14341" width="10.5" style="3" customWidth="1"/>
    <col min="14342" max="14344" width="12.6916666666667" style="3" customWidth="1"/>
    <col min="14345" max="14345" width="11.6916666666667" style="3" customWidth="1"/>
    <col min="14346" max="14346" width="9.19166666666667" style="3" customWidth="1"/>
    <col min="14347" max="14347" width="7.69166666666667" style="3" customWidth="1"/>
    <col min="14348" max="14348" width="19.1916666666667" style="3" customWidth="1"/>
    <col min="14349" max="14349" width="11.6916666666667" style="3" customWidth="1"/>
    <col min="14350" max="14350" width="5.69166666666667" style="3" customWidth="1"/>
    <col min="14351" max="14351" width="6.19166666666667" style="3" customWidth="1"/>
    <col min="14352" max="14582" width="9" style="3" customWidth="1"/>
    <col min="14583" max="14583" width="5.19166666666667" style="3" customWidth="1"/>
    <col min="14584" max="14584" width="52.1916666666667" style="3" customWidth="1"/>
    <col min="14585" max="14585" width="8.5" style="3" customWidth="1"/>
    <col min="14586" max="14586" width="12.6916666666667" style="3" customWidth="1"/>
    <col min="14587" max="14587" width="11.1916666666667" style="3" customWidth="1"/>
    <col min="14588" max="14588" width="13.6916666666667" style="3" customWidth="1"/>
    <col min="14589" max="14589" width="14.1916666666667" style="3" customWidth="1"/>
    <col min="14590" max="14590" width="12.6916666666667" style="3" customWidth="1"/>
    <col min="14591" max="14592" width="10.1916666666667" style="3" customWidth="1"/>
    <col min="14593" max="14593" width="10.5" style="3" customWidth="1"/>
    <col min="14594" max="14594" width="11.1916666666667" style="3" customWidth="1"/>
    <col min="14595" max="14595" width="8.19166666666667" style="3" customWidth="1"/>
    <col min="14596" max="14596" width="5.69166666666667" style="3" customWidth="1"/>
    <col min="14597" max="14597" width="10.5" style="3" customWidth="1"/>
    <col min="14598" max="14600" width="12.6916666666667" style="3" customWidth="1"/>
    <col min="14601" max="14601" width="11.6916666666667" style="3" customWidth="1"/>
    <col min="14602" max="14602" width="9.19166666666667" style="3" customWidth="1"/>
    <col min="14603" max="14603" width="7.69166666666667" style="3" customWidth="1"/>
    <col min="14604" max="14604" width="19.1916666666667" style="3" customWidth="1"/>
    <col min="14605" max="14605" width="11.6916666666667" style="3" customWidth="1"/>
    <col min="14606" max="14606" width="5.69166666666667" style="3" customWidth="1"/>
    <col min="14607" max="14607" width="6.19166666666667" style="3" customWidth="1"/>
    <col min="14608" max="14838" width="9" style="3" customWidth="1"/>
    <col min="14839" max="14839" width="5.19166666666667" style="3" customWidth="1"/>
    <col min="14840" max="14840" width="52.1916666666667" style="3" customWidth="1"/>
    <col min="14841" max="14841" width="8.5" style="3" customWidth="1"/>
    <col min="14842" max="14842" width="12.6916666666667" style="3" customWidth="1"/>
    <col min="14843" max="14843" width="11.1916666666667" style="3" customWidth="1"/>
    <col min="14844" max="14844" width="13.6916666666667" style="3" customWidth="1"/>
    <col min="14845" max="14845" width="14.1916666666667" style="3" customWidth="1"/>
    <col min="14846" max="14846" width="12.6916666666667" style="3" customWidth="1"/>
    <col min="14847" max="14848" width="10.1916666666667" style="3" customWidth="1"/>
    <col min="14849" max="14849" width="10.5" style="3" customWidth="1"/>
    <col min="14850" max="14850" width="11.1916666666667" style="3" customWidth="1"/>
    <col min="14851" max="14851" width="8.19166666666667" style="3" customWidth="1"/>
    <col min="14852" max="14852" width="5.69166666666667" style="3" customWidth="1"/>
    <col min="14853" max="14853" width="10.5" style="3" customWidth="1"/>
    <col min="14854" max="14856" width="12.6916666666667" style="3" customWidth="1"/>
    <col min="14857" max="14857" width="11.6916666666667" style="3" customWidth="1"/>
    <col min="14858" max="14858" width="9.19166666666667" style="3" customWidth="1"/>
    <col min="14859" max="14859" width="7.69166666666667" style="3" customWidth="1"/>
    <col min="14860" max="14860" width="19.1916666666667" style="3" customWidth="1"/>
    <col min="14861" max="14861" width="11.6916666666667" style="3" customWidth="1"/>
    <col min="14862" max="14862" width="5.69166666666667" style="3" customWidth="1"/>
    <col min="14863" max="14863" width="6.19166666666667" style="3" customWidth="1"/>
    <col min="14864" max="15094" width="9" style="3" customWidth="1"/>
    <col min="15095" max="15095" width="5.19166666666667" style="3" customWidth="1"/>
    <col min="15096" max="15096" width="52.1916666666667" style="3" customWidth="1"/>
    <col min="15097" max="15097" width="8.5" style="3" customWidth="1"/>
    <col min="15098" max="15098" width="12.6916666666667" style="3" customWidth="1"/>
    <col min="15099" max="15099" width="11.1916666666667" style="3" customWidth="1"/>
    <col min="15100" max="15100" width="13.6916666666667" style="3" customWidth="1"/>
    <col min="15101" max="15101" width="14.1916666666667" style="3" customWidth="1"/>
    <col min="15102" max="15102" width="12.6916666666667" style="3" customWidth="1"/>
    <col min="15103" max="15104" width="10.1916666666667" style="3" customWidth="1"/>
    <col min="15105" max="15105" width="10.5" style="3" customWidth="1"/>
    <col min="15106" max="15106" width="11.1916666666667" style="3" customWidth="1"/>
    <col min="15107" max="15107" width="8.19166666666667" style="3" customWidth="1"/>
    <col min="15108" max="15108" width="5.69166666666667" style="3" customWidth="1"/>
    <col min="15109" max="15109" width="10.5" style="3" customWidth="1"/>
    <col min="15110" max="15112" width="12.6916666666667" style="3" customWidth="1"/>
    <col min="15113" max="15113" width="11.6916666666667" style="3" customWidth="1"/>
    <col min="15114" max="15114" width="9.19166666666667" style="3" customWidth="1"/>
    <col min="15115" max="15115" width="7.69166666666667" style="3" customWidth="1"/>
    <col min="15116" max="15116" width="19.1916666666667" style="3" customWidth="1"/>
    <col min="15117" max="15117" width="11.6916666666667" style="3" customWidth="1"/>
    <col min="15118" max="15118" width="5.69166666666667" style="3" customWidth="1"/>
    <col min="15119" max="15119" width="6.19166666666667" style="3" customWidth="1"/>
    <col min="15120" max="15350" width="9" style="3" customWidth="1"/>
    <col min="15351" max="15351" width="5.19166666666667" style="3" customWidth="1"/>
    <col min="15352" max="15352" width="52.1916666666667" style="3" customWidth="1"/>
    <col min="15353" max="15353" width="8.5" style="3" customWidth="1"/>
    <col min="15354" max="15354" width="12.6916666666667" style="3" customWidth="1"/>
    <col min="15355" max="15355" width="11.1916666666667" style="3" customWidth="1"/>
    <col min="15356" max="15356" width="13.6916666666667" style="3" customWidth="1"/>
    <col min="15357" max="15357" width="14.1916666666667" style="3" customWidth="1"/>
    <col min="15358" max="15358" width="12.6916666666667" style="3" customWidth="1"/>
    <col min="15359" max="15360" width="10.1916666666667" style="3" customWidth="1"/>
    <col min="15361" max="15361" width="10.5" style="3" customWidth="1"/>
    <col min="15362" max="15362" width="11.1916666666667" style="3" customWidth="1"/>
    <col min="15363" max="15363" width="8.19166666666667" style="3" customWidth="1"/>
    <col min="15364" max="15364" width="5.69166666666667" style="3" customWidth="1"/>
    <col min="15365" max="15365" width="10.5" style="3" customWidth="1"/>
    <col min="15366" max="15368" width="12.6916666666667" style="3" customWidth="1"/>
    <col min="15369" max="15369" width="11.6916666666667" style="3" customWidth="1"/>
    <col min="15370" max="15370" width="9.19166666666667" style="3" customWidth="1"/>
    <col min="15371" max="15371" width="7.69166666666667" style="3" customWidth="1"/>
    <col min="15372" max="15372" width="19.1916666666667" style="3" customWidth="1"/>
    <col min="15373" max="15373" width="11.6916666666667" style="3" customWidth="1"/>
    <col min="15374" max="15374" width="5.69166666666667" style="3" customWidth="1"/>
    <col min="15375" max="15375" width="6.19166666666667" style="3" customWidth="1"/>
    <col min="15376" max="15606" width="9" style="3" customWidth="1"/>
    <col min="15607" max="15607" width="5.19166666666667" style="3" customWidth="1"/>
    <col min="15608" max="15608" width="52.1916666666667" style="3" customWidth="1"/>
    <col min="15609" max="15609" width="8.5" style="3" customWidth="1"/>
    <col min="15610" max="15610" width="12.6916666666667" style="3" customWidth="1"/>
    <col min="15611" max="15611" width="11.1916666666667" style="3" customWidth="1"/>
    <col min="15612" max="15612" width="13.6916666666667" style="3" customWidth="1"/>
    <col min="15613" max="15613" width="14.1916666666667" style="3" customWidth="1"/>
    <col min="15614" max="15614" width="12.6916666666667" style="3" customWidth="1"/>
    <col min="15615" max="15616" width="10.1916666666667" style="3" customWidth="1"/>
    <col min="15617" max="15617" width="10.5" style="3" customWidth="1"/>
    <col min="15618" max="15618" width="11.1916666666667" style="3" customWidth="1"/>
    <col min="15619" max="15619" width="8.19166666666667" style="3" customWidth="1"/>
    <col min="15620" max="15620" width="5.69166666666667" style="3" customWidth="1"/>
    <col min="15621" max="15621" width="10.5" style="3" customWidth="1"/>
    <col min="15622" max="15624" width="12.6916666666667" style="3" customWidth="1"/>
    <col min="15625" max="15625" width="11.6916666666667" style="3" customWidth="1"/>
    <col min="15626" max="15626" width="9.19166666666667" style="3" customWidth="1"/>
    <col min="15627" max="15627" width="7.69166666666667" style="3" customWidth="1"/>
    <col min="15628" max="15628" width="19.1916666666667" style="3" customWidth="1"/>
    <col min="15629" max="15629" width="11.6916666666667" style="3" customWidth="1"/>
    <col min="15630" max="15630" width="5.69166666666667" style="3" customWidth="1"/>
    <col min="15631" max="15631" width="6.19166666666667" style="3" customWidth="1"/>
    <col min="15632" max="15862" width="9" style="3" customWidth="1"/>
    <col min="15863" max="15863" width="5.19166666666667" style="3" customWidth="1"/>
    <col min="15864" max="15864" width="52.1916666666667" style="3" customWidth="1"/>
    <col min="15865" max="15865" width="8.5" style="3" customWidth="1"/>
    <col min="15866" max="15866" width="12.6916666666667" style="3" customWidth="1"/>
    <col min="15867" max="15867" width="11.1916666666667" style="3" customWidth="1"/>
    <col min="15868" max="15868" width="13.6916666666667" style="3" customWidth="1"/>
    <col min="15869" max="15869" width="14.1916666666667" style="3" customWidth="1"/>
    <col min="15870" max="15870" width="12.6916666666667" style="3" customWidth="1"/>
    <col min="15871" max="15872" width="10.1916666666667" style="3" customWidth="1"/>
    <col min="15873" max="15873" width="10.5" style="3" customWidth="1"/>
    <col min="15874" max="15874" width="11.1916666666667" style="3" customWidth="1"/>
    <col min="15875" max="15875" width="8.19166666666667" style="3" customWidth="1"/>
    <col min="15876" max="15876" width="5.69166666666667" style="3" customWidth="1"/>
    <col min="15877" max="15877" width="10.5" style="3" customWidth="1"/>
    <col min="15878" max="15880" width="12.6916666666667" style="3" customWidth="1"/>
    <col min="15881" max="15881" width="11.6916666666667" style="3" customWidth="1"/>
    <col min="15882" max="15882" width="9.19166666666667" style="3" customWidth="1"/>
    <col min="15883" max="15883" width="7.69166666666667" style="3" customWidth="1"/>
    <col min="15884" max="15884" width="19.1916666666667" style="3" customWidth="1"/>
    <col min="15885" max="15885" width="11.6916666666667" style="3" customWidth="1"/>
    <col min="15886" max="15886" width="5.69166666666667" style="3" customWidth="1"/>
    <col min="15887" max="15887" width="6.19166666666667" style="3" customWidth="1"/>
    <col min="15888" max="16118" width="9" style="3" customWidth="1"/>
    <col min="16119" max="16119" width="5.19166666666667" style="3" customWidth="1"/>
    <col min="16120" max="16120" width="52.1916666666667" style="3" customWidth="1"/>
    <col min="16121" max="16121" width="8.5" style="3" customWidth="1"/>
    <col min="16122" max="16122" width="12.6916666666667" style="3" customWidth="1"/>
    <col min="16123" max="16123" width="11.1916666666667" style="3" customWidth="1"/>
    <col min="16124" max="16124" width="13.6916666666667" style="3" customWidth="1"/>
    <col min="16125" max="16125" width="14.1916666666667" style="3" customWidth="1"/>
    <col min="16126" max="16126" width="12.6916666666667" style="3" customWidth="1"/>
    <col min="16127" max="16128" width="10.1916666666667" style="3" customWidth="1"/>
    <col min="16129" max="16129" width="10.5" style="3" customWidth="1"/>
    <col min="16130" max="16130" width="11.1916666666667" style="3" customWidth="1"/>
    <col min="16131" max="16131" width="8.19166666666667" style="3" customWidth="1"/>
    <col min="16132" max="16132" width="5.69166666666667" style="3" customWidth="1"/>
    <col min="16133" max="16133" width="10.5" style="3" customWidth="1"/>
    <col min="16134" max="16136" width="12.6916666666667" style="3" customWidth="1"/>
    <col min="16137" max="16137" width="11.6916666666667" style="3" customWidth="1"/>
    <col min="16138" max="16138" width="9.19166666666667" style="3" customWidth="1"/>
    <col min="16139" max="16139" width="7.69166666666667" style="3" customWidth="1"/>
    <col min="16140" max="16140" width="19.1916666666667" style="3" customWidth="1"/>
    <col min="16141" max="16141" width="11.6916666666667" style="3" customWidth="1"/>
    <col min="16142" max="16142" width="5.69166666666667" style="3" customWidth="1"/>
    <col min="16143" max="16143" width="6.19166666666667" style="3" customWidth="1"/>
    <col min="16144" max="16384" width="9" style="3" customWidth="1"/>
  </cols>
  <sheetData>
    <row r="1" ht="15.75" customHeight="1" spans="1:19">
      <c r="A1" s="6" t="s">
        <v>0</v>
      </c>
      <c r="R1" s="22" t="str">
        <f t="array" ref="R1:S1">"请勿删除或清空该列内容"</f>
        <v>请勿删除或清空该列内容</v>
      </c>
      <c r="S1" s="23" t="str">
        <v>请勿删除或清空该列内容</v>
      </c>
    </row>
    <row r="2" s="1" customFormat="1" ht="30" customHeight="1" spans="1:19">
      <c r="A2" s="351" t="s">
        <v>738</v>
      </c>
      <c r="S2" s="25" t="str">
        <f t="array" ref="S2:S7">""</f>
        <v/>
      </c>
    </row>
    <row r="3" ht="15.75" customHeight="1" spans="1:19">
      <c r="A3" s="4" t="str">
        <f>"评估基准日："&amp;TEXT(基本信息输入表!M7,"yyyy年mm月dd日")</f>
        <v>评估基准日：2024年06月30日</v>
      </c>
      <c r="S3" s="5" t="str">
        <v/>
      </c>
    </row>
    <row r="4" ht="14.25" customHeight="1" spans="1:19">
      <c r="A4" s="4"/>
      <c r="B4" s="4"/>
      <c r="C4" s="4"/>
      <c r="D4" s="4"/>
      <c r="E4" s="4"/>
      <c r="F4" s="4"/>
      <c r="G4" s="4"/>
      <c r="H4" s="4"/>
      <c r="I4" s="4"/>
      <c r="J4" s="4"/>
      <c r="K4" s="4"/>
      <c r="Q4" s="8" t="s">
        <v>739</v>
      </c>
      <c r="S4" s="5" t="str">
        <v/>
      </c>
    </row>
    <row r="5" ht="15.75" customHeight="1" spans="1:19">
      <c r="A5" s="3" t="str">
        <f>基本信息输入表!K6&amp;"："&amp;基本信息输入表!M6</f>
        <v>产权持有单位：贵州林东煤业发展有限责任公司</v>
      </c>
      <c r="L5" s="8"/>
      <c r="Q5" s="8" t="s">
        <v>445</v>
      </c>
      <c r="S5" s="5" t="str">
        <v/>
      </c>
    </row>
    <row r="6" s="2" customFormat="1" ht="26.55" customHeight="1" spans="1:19">
      <c r="A6" s="352" t="s">
        <v>472</v>
      </c>
      <c r="B6" s="352" t="s">
        <v>113</v>
      </c>
      <c r="C6" s="352" t="s">
        <v>740</v>
      </c>
      <c r="D6" s="352" t="s">
        <v>741</v>
      </c>
      <c r="E6" s="352" t="s">
        <v>742</v>
      </c>
      <c r="F6" s="352" t="s">
        <v>743</v>
      </c>
      <c r="G6" s="352" t="s">
        <v>744</v>
      </c>
      <c r="H6" s="352" t="s">
        <v>745</v>
      </c>
      <c r="I6" s="352" t="s">
        <v>746</v>
      </c>
      <c r="J6" s="360" t="s">
        <v>747</v>
      </c>
      <c r="K6" s="360" t="s">
        <v>748</v>
      </c>
      <c r="L6" s="360" t="s">
        <v>749</v>
      </c>
      <c r="M6" s="352" t="s">
        <v>645</v>
      </c>
      <c r="N6" s="352" t="s">
        <v>319</v>
      </c>
      <c r="O6" s="352" t="s">
        <v>289</v>
      </c>
      <c r="P6" s="352" t="s">
        <v>218</v>
      </c>
      <c r="Q6" s="352" t="s">
        <v>348</v>
      </c>
      <c r="R6" s="2" t="s">
        <v>518</v>
      </c>
      <c r="S6" s="26" t="str">
        <v/>
      </c>
    </row>
    <row r="7" s="4" customFormat="1" ht="15" customHeight="1" spans="1:19">
      <c r="A7" s="353" t="str">
        <f>IF(B7="","",ROW()-6)</f>
        <v/>
      </c>
      <c r="B7" s="354"/>
      <c r="C7" s="45"/>
      <c r="D7" s="355"/>
      <c r="E7" s="355"/>
      <c r="F7" s="356"/>
      <c r="G7" s="357"/>
      <c r="H7" s="358"/>
      <c r="I7" s="358"/>
      <c r="J7" s="361"/>
      <c r="K7" s="198"/>
      <c r="L7" s="289"/>
      <c r="M7" s="361"/>
      <c r="N7" s="361"/>
      <c r="O7" s="170">
        <f t="shared" ref="O7:O25" si="0">N7-M7</f>
        <v>0</v>
      </c>
      <c r="P7" s="46" t="str">
        <f t="shared" ref="P7:P25" si="1">IF(M7=0,"",O7/M7*100)</f>
        <v/>
      </c>
      <c r="Q7" s="363"/>
      <c r="R7" s="4" t="str">
        <f>"A"&amp;ROW()-6</f>
        <v>A1</v>
      </c>
      <c r="S7" s="364" t="str">
        <v/>
      </c>
    </row>
    <row r="8" s="4" customFormat="1" ht="15" customHeight="1" spans="1:19">
      <c r="A8" s="353" t="str">
        <f t="shared" ref="A8:A24" si="2">IF(B8="","",ROW()-6)</f>
        <v/>
      </c>
      <c r="B8" s="354"/>
      <c r="C8" s="45"/>
      <c r="D8" s="355"/>
      <c r="E8" s="355"/>
      <c r="F8" s="356"/>
      <c r="G8" s="357"/>
      <c r="H8" s="358"/>
      <c r="I8" s="358"/>
      <c r="J8" s="361"/>
      <c r="K8" s="198"/>
      <c r="L8" s="289"/>
      <c r="M8" s="361"/>
      <c r="N8" s="361"/>
      <c r="O8" s="170">
        <f t="shared" si="0"/>
        <v>0</v>
      </c>
      <c r="P8" s="46" t="str">
        <f t="shared" si="1"/>
        <v/>
      </c>
      <c r="Q8" s="363"/>
      <c r="R8" s="4" t="str">
        <f t="shared" ref="R8:R24" si="3">"A"&amp;ROW()-6</f>
        <v>A2</v>
      </c>
      <c r="S8" s="364"/>
    </row>
    <row r="9" s="4" customFormat="1" ht="15" customHeight="1" spans="1:19">
      <c r="A9" s="353" t="str">
        <f t="shared" si="2"/>
        <v/>
      </c>
      <c r="B9" s="354"/>
      <c r="C9" s="45"/>
      <c r="D9" s="355"/>
      <c r="E9" s="355"/>
      <c r="F9" s="356"/>
      <c r="G9" s="357"/>
      <c r="H9" s="358"/>
      <c r="I9" s="358"/>
      <c r="J9" s="361"/>
      <c r="K9" s="198"/>
      <c r="L9" s="289"/>
      <c r="M9" s="361"/>
      <c r="N9" s="361"/>
      <c r="O9" s="170">
        <f t="shared" si="0"/>
        <v>0</v>
      </c>
      <c r="P9" s="46" t="str">
        <f t="shared" si="1"/>
        <v/>
      </c>
      <c r="Q9" s="363"/>
      <c r="R9" s="4" t="str">
        <f t="shared" si="3"/>
        <v>A3</v>
      </c>
      <c r="S9" s="364"/>
    </row>
    <row r="10" s="4" customFormat="1" ht="15" customHeight="1" spans="1:19">
      <c r="A10" s="353" t="str">
        <f t="shared" si="2"/>
        <v/>
      </c>
      <c r="B10" s="354"/>
      <c r="C10" s="45"/>
      <c r="D10" s="355"/>
      <c r="E10" s="355"/>
      <c r="F10" s="356"/>
      <c r="G10" s="357"/>
      <c r="H10" s="358"/>
      <c r="I10" s="358"/>
      <c r="J10" s="361"/>
      <c r="K10" s="198"/>
      <c r="L10" s="289"/>
      <c r="M10" s="361"/>
      <c r="N10" s="361"/>
      <c r="O10" s="170">
        <f t="shared" si="0"/>
        <v>0</v>
      </c>
      <c r="P10" s="46" t="str">
        <f t="shared" si="1"/>
        <v/>
      </c>
      <c r="Q10" s="363"/>
      <c r="R10" s="4" t="str">
        <f t="shared" si="3"/>
        <v>A4</v>
      </c>
      <c r="S10" s="364"/>
    </row>
    <row r="11" s="4" customFormat="1" ht="15" customHeight="1" spans="1:19">
      <c r="A11" s="353" t="str">
        <f t="shared" si="2"/>
        <v/>
      </c>
      <c r="B11" s="354"/>
      <c r="C11" s="45"/>
      <c r="D11" s="355"/>
      <c r="E11" s="355"/>
      <c r="F11" s="356"/>
      <c r="G11" s="357"/>
      <c r="H11" s="358"/>
      <c r="I11" s="358"/>
      <c r="J11" s="361"/>
      <c r="K11" s="198"/>
      <c r="L11" s="289"/>
      <c r="M11" s="361"/>
      <c r="N11" s="361"/>
      <c r="O11" s="170">
        <f t="shared" si="0"/>
        <v>0</v>
      </c>
      <c r="P11" s="46" t="str">
        <f t="shared" si="1"/>
        <v/>
      </c>
      <c r="Q11" s="363"/>
      <c r="R11" s="4" t="str">
        <f t="shared" si="3"/>
        <v>A5</v>
      </c>
      <c r="S11" s="364"/>
    </row>
    <row r="12" s="4" customFormat="1" ht="15" customHeight="1" spans="1:19">
      <c r="A12" s="353" t="str">
        <f t="shared" si="2"/>
        <v/>
      </c>
      <c r="B12" s="354"/>
      <c r="C12" s="45"/>
      <c r="D12" s="355"/>
      <c r="E12" s="355"/>
      <c r="F12" s="356"/>
      <c r="G12" s="357"/>
      <c r="H12" s="358"/>
      <c r="I12" s="358"/>
      <c r="J12" s="362"/>
      <c r="K12" s="198"/>
      <c r="L12" s="289"/>
      <c r="M12" s="361"/>
      <c r="N12" s="361"/>
      <c r="O12" s="170">
        <f t="shared" si="0"/>
        <v>0</v>
      </c>
      <c r="P12" s="46" t="str">
        <f t="shared" si="1"/>
        <v/>
      </c>
      <c r="Q12" s="363"/>
      <c r="R12" s="4" t="str">
        <f t="shared" si="3"/>
        <v>A6</v>
      </c>
      <c r="S12" s="364"/>
    </row>
    <row r="13" s="4" customFormat="1" ht="15" customHeight="1" spans="1:19">
      <c r="A13" s="353" t="str">
        <f t="shared" si="2"/>
        <v/>
      </c>
      <c r="B13" s="354"/>
      <c r="C13" s="45"/>
      <c r="D13" s="355"/>
      <c r="E13" s="355"/>
      <c r="F13" s="356"/>
      <c r="G13" s="357"/>
      <c r="H13" s="358"/>
      <c r="I13" s="358"/>
      <c r="J13" s="362"/>
      <c r="K13" s="198"/>
      <c r="L13" s="289"/>
      <c r="M13" s="361"/>
      <c r="N13" s="361"/>
      <c r="O13" s="170">
        <f t="shared" si="0"/>
        <v>0</v>
      </c>
      <c r="P13" s="46" t="str">
        <f t="shared" si="1"/>
        <v/>
      </c>
      <c r="Q13" s="363"/>
      <c r="R13" s="4" t="str">
        <f t="shared" si="3"/>
        <v>A7</v>
      </c>
      <c r="S13" s="364"/>
    </row>
    <row r="14" s="4" customFormat="1" ht="15" customHeight="1" spans="1:19">
      <c r="A14" s="353" t="str">
        <f t="shared" si="2"/>
        <v/>
      </c>
      <c r="B14" s="354"/>
      <c r="C14" s="45"/>
      <c r="D14" s="355"/>
      <c r="E14" s="355"/>
      <c r="F14" s="356"/>
      <c r="G14" s="357"/>
      <c r="H14" s="358"/>
      <c r="I14" s="358"/>
      <c r="J14" s="362"/>
      <c r="K14" s="198"/>
      <c r="L14" s="289"/>
      <c r="M14" s="361"/>
      <c r="N14" s="361"/>
      <c r="O14" s="170">
        <f t="shared" si="0"/>
        <v>0</v>
      </c>
      <c r="P14" s="46" t="str">
        <f t="shared" si="1"/>
        <v/>
      </c>
      <c r="Q14" s="363"/>
      <c r="R14" s="4" t="str">
        <f t="shared" si="3"/>
        <v>A8</v>
      </c>
      <c r="S14" s="364"/>
    </row>
    <row r="15" s="4" customFormat="1" ht="15" customHeight="1" spans="1:19">
      <c r="A15" s="353" t="str">
        <f t="shared" si="2"/>
        <v/>
      </c>
      <c r="B15" s="354"/>
      <c r="C15" s="45"/>
      <c r="D15" s="355"/>
      <c r="E15" s="355"/>
      <c r="F15" s="356"/>
      <c r="G15" s="357"/>
      <c r="H15" s="358"/>
      <c r="I15" s="358"/>
      <c r="J15" s="362"/>
      <c r="K15" s="198"/>
      <c r="L15" s="289"/>
      <c r="M15" s="361"/>
      <c r="N15" s="361"/>
      <c r="O15" s="170">
        <f t="shared" si="0"/>
        <v>0</v>
      </c>
      <c r="P15" s="46" t="str">
        <f t="shared" si="1"/>
        <v/>
      </c>
      <c r="Q15" s="363"/>
      <c r="R15" s="4" t="str">
        <f t="shared" si="3"/>
        <v>A9</v>
      </c>
      <c r="S15" s="364"/>
    </row>
    <row r="16" s="4" customFormat="1" ht="15" customHeight="1" spans="1:19">
      <c r="A16" s="353" t="str">
        <f t="shared" si="2"/>
        <v/>
      </c>
      <c r="B16" s="354"/>
      <c r="C16" s="45"/>
      <c r="D16" s="355"/>
      <c r="E16" s="355"/>
      <c r="F16" s="356"/>
      <c r="G16" s="357"/>
      <c r="H16" s="358"/>
      <c r="I16" s="358"/>
      <c r="J16" s="362"/>
      <c r="K16" s="198"/>
      <c r="L16" s="289"/>
      <c r="M16" s="361"/>
      <c r="N16" s="361"/>
      <c r="O16" s="170">
        <f t="shared" si="0"/>
        <v>0</v>
      </c>
      <c r="P16" s="46" t="str">
        <f t="shared" si="1"/>
        <v/>
      </c>
      <c r="Q16" s="363"/>
      <c r="R16" s="4" t="str">
        <f t="shared" si="3"/>
        <v>A10</v>
      </c>
      <c r="S16" s="364"/>
    </row>
    <row r="17" s="4" customFormat="1" ht="15" customHeight="1" spans="1:19">
      <c r="A17" s="353" t="str">
        <f t="shared" si="2"/>
        <v/>
      </c>
      <c r="B17" s="354"/>
      <c r="C17" s="45"/>
      <c r="D17" s="355"/>
      <c r="E17" s="355"/>
      <c r="F17" s="356"/>
      <c r="G17" s="357"/>
      <c r="H17" s="358"/>
      <c r="I17" s="358"/>
      <c r="J17" s="362"/>
      <c r="K17" s="198"/>
      <c r="L17" s="289"/>
      <c r="M17" s="361"/>
      <c r="N17" s="361"/>
      <c r="O17" s="170">
        <f t="shared" si="0"/>
        <v>0</v>
      </c>
      <c r="P17" s="46" t="str">
        <f t="shared" si="1"/>
        <v/>
      </c>
      <c r="Q17" s="363"/>
      <c r="R17" s="4" t="str">
        <f t="shared" si="3"/>
        <v>A11</v>
      </c>
      <c r="S17" s="364"/>
    </row>
    <row r="18" s="4" customFormat="1" ht="15" customHeight="1" spans="1:19">
      <c r="A18" s="353" t="str">
        <f t="shared" si="2"/>
        <v/>
      </c>
      <c r="B18" s="354"/>
      <c r="C18" s="45"/>
      <c r="D18" s="355"/>
      <c r="E18" s="355"/>
      <c r="F18" s="356"/>
      <c r="G18" s="357"/>
      <c r="H18" s="358"/>
      <c r="I18" s="358"/>
      <c r="J18" s="362"/>
      <c r="K18" s="198"/>
      <c r="L18" s="289"/>
      <c r="M18" s="361"/>
      <c r="N18" s="361"/>
      <c r="O18" s="170">
        <f t="shared" si="0"/>
        <v>0</v>
      </c>
      <c r="P18" s="46" t="str">
        <f t="shared" si="1"/>
        <v/>
      </c>
      <c r="Q18" s="363"/>
      <c r="R18" s="4" t="str">
        <f t="shared" si="3"/>
        <v>A12</v>
      </c>
      <c r="S18" s="364"/>
    </row>
    <row r="19" s="4" customFormat="1" ht="15" customHeight="1" spans="1:19">
      <c r="A19" s="353" t="str">
        <f t="shared" si="2"/>
        <v/>
      </c>
      <c r="B19" s="354"/>
      <c r="C19" s="45"/>
      <c r="D19" s="355"/>
      <c r="E19" s="355"/>
      <c r="F19" s="356"/>
      <c r="G19" s="357"/>
      <c r="H19" s="358"/>
      <c r="I19" s="358"/>
      <c r="J19" s="362"/>
      <c r="K19" s="198"/>
      <c r="L19" s="289"/>
      <c r="M19" s="361"/>
      <c r="N19" s="361"/>
      <c r="O19" s="170">
        <f t="shared" si="0"/>
        <v>0</v>
      </c>
      <c r="P19" s="46" t="str">
        <f t="shared" si="1"/>
        <v/>
      </c>
      <c r="Q19" s="363"/>
      <c r="R19" s="4" t="str">
        <f t="shared" si="3"/>
        <v>A13</v>
      </c>
      <c r="S19" s="364"/>
    </row>
    <row r="20" s="4" customFormat="1" ht="15" customHeight="1" spans="1:19">
      <c r="A20" s="353" t="str">
        <f t="shared" si="2"/>
        <v/>
      </c>
      <c r="B20" s="354"/>
      <c r="C20" s="45"/>
      <c r="D20" s="355"/>
      <c r="E20" s="355"/>
      <c r="F20" s="356"/>
      <c r="G20" s="357"/>
      <c r="H20" s="358"/>
      <c r="I20" s="358"/>
      <c r="J20" s="362"/>
      <c r="K20" s="198"/>
      <c r="L20" s="289"/>
      <c r="M20" s="361"/>
      <c r="N20" s="361"/>
      <c r="O20" s="170">
        <f t="shared" si="0"/>
        <v>0</v>
      </c>
      <c r="P20" s="46" t="str">
        <f t="shared" si="1"/>
        <v/>
      </c>
      <c r="Q20" s="363"/>
      <c r="R20" s="4" t="str">
        <f t="shared" si="3"/>
        <v>A14</v>
      </c>
      <c r="S20" s="364"/>
    </row>
    <row r="21" s="4" customFormat="1" ht="15" customHeight="1" spans="1:19">
      <c r="A21" s="353" t="str">
        <f t="shared" si="2"/>
        <v/>
      </c>
      <c r="B21" s="354"/>
      <c r="C21" s="45"/>
      <c r="D21" s="355"/>
      <c r="E21" s="355"/>
      <c r="F21" s="356"/>
      <c r="G21" s="357"/>
      <c r="H21" s="358"/>
      <c r="I21" s="358"/>
      <c r="J21" s="362"/>
      <c r="K21" s="198"/>
      <c r="L21" s="289"/>
      <c r="M21" s="361"/>
      <c r="N21" s="361"/>
      <c r="O21" s="170">
        <f t="shared" si="0"/>
        <v>0</v>
      </c>
      <c r="P21" s="46" t="str">
        <f t="shared" si="1"/>
        <v/>
      </c>
      <c r="Q21" s="363"/>
      <c r="R21" s="4" t="str">
        <f t="shared" si="3"/>
        <v>A15</v>
      </c>
      <c r="S21" s="364"/>
    </row>
    <row r="22" s="4" customFormat="1" ht="15" customHeight="1" spans="1:19">
      <c r="A22" s="353" t="str">
        <f t="shared" si="2"/>
        <v/>
      </c>
      <c r="B22" s="354"/>
      <c r="C22" s="45"/>
      <c r="D22" s="355"/>
      <c r="E22" s="355"/>
      <c r="F22" s="356"/>
      <c r="G22" s="357"/>
      <c r="H22" s="358"/>
      <c r="I22" s="358"/>
      <c r="J22" s="362"/>
      <c r="K22" s="198"/>
      <c r="L22" s="289"/>
      <c r="M22" s="361"/>
      <c r="N22" s="361"/>
      <c r="O22" s="170">
        <f t="shared" si="0"/>
        <v>0</v>
      </c>
      <c r="P22" s="46" t="str">
        <f t="shared" si="1"/>
        <v/>
      </c>
      <c r="Q22" s="363"/>
      <c r="R22" s="4" t="str">
        <f t="shared" si="3"/>
        <v>A16</v>
      </c>
      <c r="S22" s="364"/>
    </row>
    <row r="23" s="4" customFormat="1" ht="15" customHeight="1" spans="1:19">
      <c r="A23" s="353" t="str">
        <f t="shared" si="2"/>
        <v/>
      </c>
      <c r="B23" s="354"/>
      <c r="C23" s="45"/>
      <c r="D23" s="355"/>
      <c r="E23" s="355"/>
      <c r="F23" s="356"/>
      <c r="G23" s="357"/>
      <c r="H23" s="358"/>
      <c r="I23" s="358"/>
      <c r="J23" s="362"/>
      <c r="K23" s="198"/>
      <c r="L23" s="289"/>
      <c r="M23" s="361"/>
      <c r="N23" s="361"/>
      <c r="O23" s="170">
        <f t="shared" si="0"/>
        <v>0</v>
      </c>
      <c r="P23" s="46" t="str">
        <f t="shared" si="1"/>
        <v/>
      </c>
      <c r="Q23" s="363"/>
      <c r="R23" s="4" t="str">
        <f t="shared" si="3"/>
        <v>A17</v>
      </c>
      <c r="S23" s="364"/>
    </row>
    <row r="24" s="4" customFormat="1" ht="15" customHeight="1" spans="1:19">
      <c r="A24" s="353" t="str">
        <f t="shared" si="2"/>
        <v/>
      </c>
      <c r="B24" s="354"/>
      <c r="C24" s="45"/>
      <c r="D24" s="355"/>
      <c r="E24" s="355"/>
      <c r="F24" s="356"/>
      <c r="G24" s="357"/>
      <c r="H24" s="358"/>
      <c r="I24" s="358"/>
      <c r="J24" s="362"/>
      <c r="K24" s="198"/>
      <c r="L24" s="289"/>
      <c r="M24" s="361"/>
      <c r="N24" s="361"/>
      <c r="O24" s="170">
        <f t="shared" si="0"/>
        <v>0</v>
      </c>
      <c r="P24" s="46" t="str">
        <f t="shared" si="1"/>
        <v/>
      </c>
      <c r="Q24" s="363"/>
      <c r="R24" s="4" t="str">
        <f t="shared" si="3"/>
        <v>A18</v>
      </c>
      <c r="S24" s="364" t="str">
        <f t="array" ref="S24:S27">""</f>
        <v/>
      </c>
    </row>
    <row r="25" s="4" customFormat="1" ht="15" customHeight="1" spans="1:19">
      <c r="A25" s="17" t="s">
        <v>299</v>
      </c>
      <c r="B25" s="18"/>
      <c r="C25" s="359">
        <f>SUM(C7:C24)</f>
        <v>0</v>
      </c>
      <c r="D25" s="359"/>
      <c r="E25" s="359"/>
      <c r="F25" s="359"/>
      <c r="G25" s="334">
        <f t="shared" ref="G25:N25" si="4">SUM(G7:G24)</f>
        <v>0</v>
      </c>
      <c r="H25" s="334">
        <f t="shared" si="4"/>
        <v>0</v>
      </c>
      <c r="I25" s="334">
        <f t="shared" si="4"/>
        <v>0</v>
      </c>
      <c r="J25" s="334">
        <f t="shared" si="4"/>
        <v>0</v>
      </c>
      <c r="K25" s="334">
        <f t="shared" si="4"/>
        <v>0</v>
      </c>
      <c r="L25" s="334">
        <f t="shared" si="4"/>
        <v>0</v>
      </c>
      <c r="M25" s="334">
        <f t="shared" si="4"/>
        <v>0</v>
      </c>
      <c r="N25" s="334">
        <f t="shared" si="4"/>
        <v>0</v>
      </c>
      <c r="O25" s="170">
        <f t="shared" si="0"/>
        <v>0</v>
      </c>
      <c r="P25" s="46" t="str">
        <f t="shared" si="1"/>
        <v/>
      </c>
      <c r="Q25" s="359"/>
      <c r="S25" s="364" t="str">
        <v/>
      </c>
    </row>
    <row r="26" ht="15" customHeight="1" spans="1:19">
      <c r="A26" s="3" t="str">
        <f>基本信息输入表!$K$6&amp;"填表人："&amp;基本信息输入表!$M$40</f>
        <v>产权持有单位填表人：</v>
      </c>
      <c r="N26" s="3" t="str">
        <f>"评估人员："&amp;基本信息输入表!$Q$40</f>
        <v>评估人员：</v>
      </c>
      <c r="R26" s="3" t="s">
        <v>474</v>
      </c>
      <c r="S26" s="5" t="str">
        <v/>
      </c>
    </row>
    <row r="27" ht="15" customHeight="1" spans="1:19">
      <c r="A27" s="3" t="str">
        <f>"填表日期："&amp;YEAR(基本信息输入表!$O$40)&amp;"年"&amp;MONTH(基本信息输入表!$O$40)&amp;"月"&amp;DAY(基本信息输入表!$O$40)&amp;"日"</f>
        <v>填表日期：1900年1月0日</v>
      </c>
      <c r="S27" s="5" t="str">
        <v/>
      </c>
    </row>
    <row r="28" ht="15.75" customHeight="1"/>
  </sheetData>
  <mergeCells count="3">
    <mergeCell ref="A2:Q2"/>
    <mergeCell ref="A3:Q3"/>
    <mergeCell ref="A25:B25"/>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75" orientation="landscape"/>
  <headerFooter scaleWithDoc="0">
    <oddFooter>&amp;C&amp;"Arial Narrow,常规"&amp;10 &amp;"宋体,常规"第&amp;"Arial Narrow,常规"&amp;P&amp;"宋体,常规"页，共&amp;"Arial Narrow,常规"&amp;N&amp;"宋体,常规"页</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O28"/>
  <sheetViews>
    <sheetView showGridLines="0" topLeftCell="A13" workbookViewId="0">
      <selection activeCell="O30" sqref="O30"/>
    </sheetView>
  </sheetViews>
  <sheetFormatPr defaultColWidth="9" defaultRowHeight="15.75" customHeight="1"/>
  <cols>
    <col min="1" max="1" width="5.19166666666667" style="3" customWidth="1"/>
    <col min="2" max="2" width="17.1916666666667" style="3" customWidth="1"/>
    <col min="3" max="3" width="9.81666666666667" style="3" customWidth="1"/>
    <col min="4" max="4" width="8.81666666666667" style="3" customWidth="1"/>
    <col min="5" max="6" width="8" style="236" customWidth="1"/>
    <col min="7" max="7" width="5.31666666666667" style="3" customWidth="1"/>
    <col min="8" max="11" width="14.3166666666667" style="3" customWidth="1"/>
    <col min="12" max="12" width="7.69166666666667" style="3" customWidth="1"/>
    <col min="13" max="13" width="15.5" style="3" customWidth="1"/>
    <col min="14" max="14" width="15.3166666666667" style="4" customWidth="1"/>
    <col min="15" max="15" width="4.81666666666667" style="5" customWidth="1"/>
    <col min="16" max="16" width="9" style="3" customWidth="1"/>
    <col min="17" max="16384" width="9" style="3"/>
  </cols>
  <sheetData>
    <row r="1" customHeight="1" spans="1:15">
      <c r="A1" s="6" t="s">
        <v>0</v>
      </c>
      <c r="N1" s="22" t="str">
        <f t="array" ref="N1:O1">"请勿删除或清空该列内容"</f>
        <v>请勿删除或清空该列内容</v>
      </c>
      <c r="O1" s="23" t="str">
        <v>请勿删除或清空该列内容</v>
      </c>
    </row>
    <row r="2" s="1" customFormat="1" ht="30" customHeight="1" spans="1:15">
      <c r="A2" s="7" t="s">
        <v>750</v>
      </c>
      <c r="N2" s="24"/>
      <c r="O2" s="25" t="str">
        <f t="array" ref="O2:O7">""</f>
        <v/>
      </c>
    </row>
    <row r="3" customHeight="1" spans="1:15">
      <c r="A3" s="4" t="str">
        <f>"评估基准日："&amp;TEXT(基本信息输入表!M7,"yyyy年mm月dd日")</f>
        <v>评估基准日：2024年06月30日</v>
      </c>
      <c r="O3" s="5" t="str">
        <v/>
      </c>
    </row>
    <row r="4" ht="14.25" customHeight="1" spans="1:15">
      <c r="A4" s="4"/>
      <c r="B4" s="4"/>
      <c r="C4" s="4"/>
      <c r="D4" s="4"/>
      <c r="E4" s="343"/>
      <c r="F4" s="343"/>
      <c r="G4" s="4"/>
      <c r="H4" s="4"/>
      <c r="I4" s="4"/>
      <c r="J4" s="4"/>
      <c r="K4" s="4"/>
      <c r="L4" s="4"/>
      <c r="M4" s="8" t="s">
        <v>751</v>
      </c>
      <c r="O4" s="5" t="str">
        <v/>
      </c>
    </row>
    <row r="5" customHeight="1" spans="1:15">
      <c r="A5" s="3" t="str">
        <f>基本信息输入表!K6&amp;"："&amp;基本信息输入表!M6</f>
        <v>产权持有单位：贵州林东煤业发展有限责任公司</v>
      </c>
      <c r="I5" s="2"/>
      <c r="J5" s="2"/>
      <c r="M5" s="8" t="s">
        <v>445</v>
      </c>
      <c r="O5" s="5" t="str">
        <v/>
      </c>
    </row>
    <row r="6" s="2" customFormat="1" ht="30" customHeight="1" spans="1:15">
      <c r="A6" s="11" t="s">
        <v>472</v>
      </c>
      <c r="B6" s="11" t="s">
        <v>592</v>
      </c>
      <c r="C6" s="11" t="s">
        <v>593</v>
      </c>
      <c r="D6" s="11" t="s">
        <v>752</v>
      </c>
      <c r="E6" s="344" t="s">
        <v>594</v>
      </c>
      <c r="F6" s="344" t="s">
        <v>595</v>
      </c>
      <c r="G6" s="344" t="s">
        <v>512</v>
      </c>
      <c r="H6" s="344" t="s">
        <v>513</v>
      </c>
      <c r="I6" s="34" t="s">
        <v>583</v>
      </c>
      <c r="J6" s="34" t="s">
        <v>597</v>
      </c>
      <c r="K6" s="34" t="s">
        <v>216</v>
      </c>
      <c r="L6" s="11" t="s">
        <v>218</v>
      </c>
      <c r="M6" s="11" t="s">
        <v>348</v>
      </c>
      <c r="N6" s="2" t="s">
        <v>518</v>
      </c>
      <c r="O6" s="26" t="str">
        <v/>
      </c>
    </row>
    <row r="7" ht="15" customHeight="1" spans="1:15">
      <c r="A7" s="13" t="str">
        <f>IF(B7="","",ROW()-6)</f>
        <v/>
      </c>
      <c r="B7" s="14"/>
      <c r="C7" s="14"/>
      <c r="D7" s="14"/>
      <c r="E7" s="345"/>
      <c r="F7" s="71" t="str">
        <f>IF(E7="","",(TEXT(DATEDIF(E7,基本信息输入表!M$7,"y"),"0年;;")&amp;TEXT(DATEDIF(IF(DAY(E7+1)=1,E7+1,E7),IF(DAY(基本信息输入表!M$7+1)=1,基本信息输入表!M$7+1,基本信息输入表!M$7),"ym"),"0月;;")))</f>
        <v/>
      </c>
      <c r="G7" s="14"/>
      <c r="H7" s="16"/>
      <c r="I7" s="348"/>
      <c r="J7" s="348"/>
      <c r="K7" s="348"/>
      <c r="L7" s="16" t="str">
        <f t="shared" ref="L7" si="0">IF(I7=0,"",(K7-I7)/(I7)*100)</f>
        <v/>
      </c>
      <c r="M7" s="14"/>
      <c r="N7" s="4" t="str">
        <f>"A"&amp;ROW()-6</f>
        <v>A1</v>
      </c>
      <c r="O7" s="5" t="str">
        <v/>
      </c>
    </row>
    <row r="8" ht="15" customHeight="1" spans="1:14">
      <c r="A8" s="13" t="str">
        <f t="shared" ref="A8:A22" si="1">IF(B8="","",ROW()-6)</f>
        <v/>
      </c>
      <c r="B8" s="14"/>
      <c r="C8" s="14"/>
      <c r="D8" s="14"/>
      <c r="E8" s="345"/>
      <c r="F8" s="71" t="str">
        <f>IF(E8="","",(TEXT(DATEDIF(E8,基本信息输入表!M$7,"y"),"0年;;")&amp;TEXT(DATEDIF(IF(DAY(E8+1)=1,E8+1,E8),IF(DAY(基本信息输入表!M$7+1)=1,基本信息输入表!M$7+1,基本信息输入表!M$7),"ym"),"0月;;")))</f>
        <v/>
      </c>
      <c r="G8" s="14"/>
      <c r="H8" s="16"/>
      <c r="I8" s="348"/>
      <c r="J8" s="348"/>
      <c r="K8" s="348"/>
      <c r="L8" s="16" t="str">
        <f t="shared" ref="L8:L26" si="2">IF(I8=0,"",(K8-I8)/(I8)*100)</f>
        <v/>
      </c>
      <c r="M8" s="14"/>
      <c r="N8" s="4" t="str">
        <f t="shared" ref="N8:N22" si="3">"A"&amp;ROW()-6</f>
        <v>A2</v>
      </c>
    </row>
    <row r="9" ht="15" customHeight="1" spans="1:14">
      <c r="A9" s="13" t="str">
        <f t="shared" si="1"/>
        <v/>
      </c>
      <c r="B9" s="14"/>
      <c r="C9" s="14"/>
      <c r="D9" s="14"/>
      <c r="E9" s="345"/>
      <c r="F9" s="71" t="str">
        <f>IF(E9="","",(TEXT(DATEDIF(E9,基本信息输入表!M$7,"y"),"0年;;")&amp;TEXT(DATEDIF(IF(DAY(E9+1)=1,E9+1,E9),IF(DAY(基本信息输入表!M$7+1)=1,基本信息输入表!M$7+1,基本信息输入表!M$7),"ym"),"0月;;")))</f>
        <v/>
      </c>
      <c r="G9" s="14"/>
      <c r="H9" s="16"/>
      <c r="I9" s="348"/>
      <c r="J9" s="348"/>
      <c r="K9" s="348"/>
      <c r="L9" s="16" t="str">
        <f t="shared" si="2"/>
        <v/>
      </c>
      <c r="M9" s="14"/>
      <c r="N9" s="4" t="str">
        <f t="shared" si="3"/>
        <v>A3</v>
      </c>
    </row>
    <row r="10" ht="15" customHeight="1" spans="1:14">
      <c r="A10" s="13" t="str">
        <f t="shared" si="1"/>
        <v/>
      </c>
      <c r="B10" s="14"/>
      <c r="C10" s="14"/>
      <c r="D10" s="14"/>
      <c r="E10" s="345"/>
      <c r="F10" s="71" t="str">
        <f>IF(E10="","",(TEXT(DATEDIF(E10,基本信息输入表!M$7,"y"),"0年;;")&amp;TEXT(DATEDIF(IF(DAY(E10+1)=1,E10+1,E10),IF(DAY(基本信息输入表!M$7+1)=1,基本信息输入表!M$7+1,基本信息输入表!M$7),"ym"),"0月;;")))</f>
        <v/>
      </c>
      <c r="G10" s="14"/>
      <c r="H10" s="16"/>
      <c r="I10" s="348"/>
      <c r="J10" s="348"/>
      <c r="K10" s="348"/>
      <c r="L10" s="16" t="str">
        <f t="shared" si="2"/>
        <v/>
      </c>
      <c r="M10" s="14"/>
      <c r="N10" s="4" t="str">
        <f t="shared" si="3"/>
        <v>A4</v>
      </c>
    </row>
    <row r="11" ht="15" customHeight="1" spans="1:14">
      <c r="A11" s="13" t="str">
        <f t="shared" si="1"/>
        <v/>
      </c>
      <c r="B11" s="14"/>
      <c r="C11" s="14"/>
      <c r="D11" s="14"/>
      <c r="E11" s="345"/>
      <c r="F11" s="71" t="str">
        <f>IF(E11="","",(TEXT(DATEDIF(E11,基本信息输入表!M$7,"y"),"0年;;")&amp;TEXT(DATEDIF(IF(DAY(E11+1)=1,E11+1,E11),IF(DAY(基本信息输入表!M$7+1)=1,基本信息输入表!M$7+1,基本信息输入表!M$7),"ym"),"0月;;")))</f>
        <v/>
      </c>
      <c r="G11" s="14"/>
      <c r="H11" s="16"/>
      <c r="I11" s="348"/>
      <c r="J11" s="348"/>
      <c r="K11" s="348"/>
      <c r="L11" s="16" t="str">
        <f t="shared" si="2"/>
        <v/>
      </c>
      <c r="M11" s="14"/>
      <c r="N11" s="4" t="str">
        <f t="shared" si="3"/>
        <v>A5</v>
      </c>
    </row>
    <row r="12" ht="15" customHeight="1" spans="1:14">
      <c r="A12" s="13" t="str">
        <f t="shared" si="1"/>
        <v/>
      </c>
      <c r="B12" s="14"/>
      <c r="C12" s="14"/>
      <c r="D12" s="14"/>
      <c r="E12" s="345"/>
      <c r="F12" s="71" t="str">
        <f>IF(E12="","",(TEXT(DATEDIF(E12,基本信息输入表!M$7,"y"),"0年;;")&amp;TEXT(DATEDIF(IF(DAY(E12+1)=1,E12+1,E12),IF(DAY(基本信息输入表!M$7+1)=1,基本信息输入表!M$7+1,基本信息输入表!M$7),"ym"),"0月;;")))</f>
        <v/>
      </c>
      <c r="G12" s="14"/>
      <c r="H12" s="16"/>
      <c r="I12" s="348"/>
      <c r="J12" s="348"/>
      <c r="K12" s="348"/>
      <c r="L12" s="16" t="str">
        <f t="shared" si="2"/>
        <v/>
      </c>
      <c r="M12" s="14"/>
      <c r="N12" s="4" t="str">
        <f t="shared" si="3"/>
        <v>A6</v>
      </c>
    </row>
    <row r="13" ht="15" customHeight="1" spans="1:14">
      <c r="A13" s="13" t="str">
        <f t="shared" si="1"/>
        <v/>
      </c>
      <c r="B13" s="14"/>
      <c r="C13" s="14"/>
      <c r="D13" s="14"/>
      <c r="E13" s="345"/>
      <c r="F13" s="71" t="str">
        <f>IF(E13="","",(TEXT(DATEDIF(E13,基本信息输入表!M$7,"y"),"0年;;")&amp;TEXT(DATEDIF(IF(DAY(E13+1)=1,E13+1,E13),IF(DAY(基本信息输入表!M$7+1)=1,基本信息输入表!M$7+1,基本信息输入表!M$7),"ym"),"0月;;")))</f>
        <v/>
      </c>
      <c r="G13" s="14"/>
      <c r="H13" s="16"/>
      <c r="I13" s="348"/>
      <c r="J13" s="348"/>
      <c r="K13" s="348"/>
      <c r="L13" s="16" t="str">
        <f t="shared" si="2"/>
        <v/>
      </c>
      <c r="M13" s="14"/>
      <c r="N13" s="4" t="str">
        <f t="shared" si="3"/>
        <v>A7</v>
      </c>
    </row>
    <row r="14" ht="15" customHeight="1" spans="1:14">
      <c r="A14" s="13" t="str">
        <f t="shared" si="1"/>
        <v/>
      </c>
      <c r="B14" s="14"/>
      <c r="C14" s="14"/>
      <c r="D14" s="14"/>
      <c r="E14" s="345"/>
      <c r="F14" s="71" t="str">
        <f>IF(E14="","",(TEXT(DATEDIF(E14,基本信息输入表!M$7,"y"),"0年;;")&amp;TEXT(DATEDIF(IF(DAY(E14+1)=1,E14+1,E14),IF(DAY(基本信息输入表!M$7+1)=1,基本信息输入表!M$7+1,基本信息输入表!M$7),"ym"),"0月;;")))</f>
        <v/>
      </c>
      <c r="G14" s="14"/>
      <c r="H14" s="16"/>
      <c r="I14" s="348"/>
      <c r="J14" s="348"/>
      <c r="K14" s="348"/>
      <c r="L14" s="16" t="str">
        <f t="shared" si="2"/>
        <v/>
      </c>
      <c r="M14" s="14"/>
      <c r="N14" s="4" t="str">
        <f t="shared" si="3"/>
        <v>A8</v>
      </c>
    </row>
    <row r="15" ht="15" customHeight="1" spans="1:14">
      <c r="A15" s="13" t="str">
        <f t="shared" si="1"/>
        <v/>
      </c>
      <c r="B15" s="14"/>
      <c r="C15" s="14"/>
      <c r="D15" s="14"/>
      <c r="E15" s="345"/>
      <c r="F15" s="71" t="str">
        <f>IF(E15="","",(TEXT(DATEDIF(E15,基本信息输入表!M$7,"y"),"0年;;")&amp;TEXT(DATEDIF(IF(DAY(E15+1)=1,E15+1,E15),IF(DAY(基本信息输入表!M$7+1)=1,基本信息输入表!M$7+1,基本信息输入表!M$7),"ym"),"0月;;")))</f>
        <v/>
      </c>
      <c r="G15" s="14"/>
      <c r="H15" s="16"/>
      <c r="I15" s="348"/>
      <c r="J15" s="348"/>
      <c r="K15" s="348"/>
      <c r="L15" s="16" t="str">
        <f t="shared" si="2"/>
        <v/>
      </c>
      <c r="M15" s="14"/>
      <c r="N15" s="4" t="str">
        <f t="shared" si="3"/>
        <v>A9</v>
      </c>
    </row>
    <row r="16" ht="15" customHeight="1" spans="1:14">
      <c r="A16" s="13" t="str">
        <f t="shared" si="1"/>
        <v/>
      </c>
      <c r="B16" s="14"/>
      <c r="C16" s="14"/>
      <c r="D16" s="14"/>
      <c r="E16" s="345"/>
      <c r="F16" s="71" t="str">
        <f>IF(E16="","",(TEXT(DATEDIF(E16,基本信息输入表!M$7,"y"),"0年;;")&amp;TEXT(DATEDIF(IF(DAY(E16+1)=1,E16+1,E16),IF(DAY(基本信息输入表!M$7+1)=1,基本信息输入表!M$7+1,基本信息输入表!M$7),"ym"),"0月;;")))</f>
        <v/>
      </c>
      <c r="G16" s="14"/>
      <c r="H16" s="16"/>
      <c r="I16" s="348"/>
      <c r="J16" s="348"/>
      <c r="K16" s="348"/>
      <c r="L16" s="16" t="str">
        <f t="shared" si="2"/>
        <v/>
      </c>
      <c r="M16" s="14"/>
      <c r="N16" s="4" t="str">
        <f t="shared" si="3"/>
        <v>A10</v>
      </c>
    </row>
    <row r="17" ht="15" customHeight="1" spans="1:14">
      <c r="A17" s="13" t="str">
        <f t="shared" si="1"/>
        <v/>
      </c>
      <c r="B17" s="14"/>
      <c r="C17" s="14"/>
      <c r="D17" s="14"/>
      <c r="E17" s="345"/>
      <c r="F17" s="71" t="str">
        <f>IF(E17="","",(TEXT(DATEDIF(E17,基本信息输入表!M$7,"y"),"0年;;")&amp;TEXT(DATEDIF(IF(DAY(E17+1)=1,E17+1,E17),IF(DAY(基本信息输入表!M$7+1)=1,基本信息输入表!M$7+1,基本信息输入表!M$7),"ym"),"0月;;")))</f>
        <v/>
      </c>
      <c r="G17" s="14"/>
      <c r="H17" s="16"/>
      <c r="I17" s="348"/>
      <c r="J17" s="348"/>
      <c r="K17" s="348"/>
      <c r="L17" s="16" t="str">
        <f t="shared" si="2"/>
        <v/>
      </c>
      <c r="M17" s="14"/>
      <c r="N17" s="4" t="str">
        <f t="shared" si="3"/>
        <v>A11</v>
      </c>
    </row>
    <row r="18" ht="15" customHeight="1" spans="1:14">
      <c r="A18" s="13" t="str">
        <f t="shared" si="1"/>
        <v/>
      </c>
      <c r="B18" s="14"/>
      <c r="C18" s="14"/>
      <c r="D18" s="14"/>
      <c r="E18" s="345"/>
      <c r="F18" s="71" t="str">
        <f>IF(E18="","",(TEXT(DATEDIF(E18,基本信息输入表!M$7,"y"),"0年;;")&amp;TEXT(DATEDIF(IF(DAY(E18+1)=1,E18+1,E18),IF(DAY(基本信息输入表!M$7+1)=1,基本信息输入表!M$7+1,基本信息输入表!M$7),"ym"),"0月;;")))</f>
        <v/>
      </c>
      <c r="G18" s="14"/>
      <c r="H18" s="16"/>
      <c r="I18" s="348"/>
      <c r="J18" s="348"/>
      <c r="K18" s="348"/>
      <c r="L18" s="16" t="str">
        <f t="shared" si="2"/>
        <v/>
      </c>
      <c r="M18" s="14"/>
      <c r="N18" s="4" t="str">
        <f t="shared" si="3"/>
        <v>A12</v>
      </c>
    </row>
    <row r="19" ht="15" customHeight="1" spans="1:14">
      <c r="A19" s="13" t="str">
        <f t="shared" si="1"/>
        <v/>
      </c>
      <c r="B19" s="14"/>
      <c r="C19" s="14"/>
      <c r="D19" s="14"/>
      <c r="E19" s="345"/>
      <c r="F19" s="71" t="str">
        <f>IF(E19="","",(TEXT(DATEDIF(E19,基本信息输入表!M$7,"y"),"0年;;")&amp;TEXT(DATEDIF(IF(DAY(E19+1)=1,E19+1,E19),IF(DAY(基本信息输入表!M$7+1)=1,基本信息输入表!M$7+1,基本信息输入表!M$7),"ym"),"0月;;")))</f>
        <v/>
      </c>
      <c r="G19" s="14"/>
      <c r="H19" s="16"/>
      <c r="I19" s="348"/>
      <c r="J19" s="348"/>
      <c r="K19" s="348"/>
      <c r="L19" s="16" t="str">
        <f t="shared" si="2"/>
        <v/>
      </c>
      <c r="M19" s="14"/>
      <c r="N19" s="4" t="str">
        <f t="shared" si="3"/>
        <v>A13</v>
      </c>
    </row>
    <row r="20" ht="15" customHeight="1" spans="1:14">
      <c r="A20" s="13" t="str">
        <f t="shared" si="1"/>
        <v/>
      </c>
      <c r="B20" s="14"/>
      <c r="C20" s="14"/>
      <c r="D20" s="14"/>
      <c r="E20" s="345"/>
      <c r="F20" s="71" t="str">
        <f>IF(E20="","",(TEXT(DATEDIF(E20,基本信息输入表!M$7,"y"),"0年;;")&amp;TEXT(DATEDIF(IF(DAY(E20+1)=1,E20+1,E20),IF(DAY(基本信息输入表!M$7+1)=1,基本信息输入表!M$7+1,基本信息输入表!M$7),"ym"),"0月;;")))</f>
        <v/>
      </c>
      <c r="G20" s="14"/>
      <c r="H20" s="16"/>
      <c r="I20" s="348"/>
      <c r="J20" s="348"/>
      <c r="K20" s="348"/>
      <c r="L20" s="16" t="str">
        <f t="shared" si="2"/>
        <v/>
      </c>
      <c r="M20" s="14"/>
      <c r="N20" s="4" t="str">
        <f t="shared" si="3"/>
        <v>A14</v>
      </c>
    </row>
    <row r="21" ht="15" customHeight="1" spans="1:14">
      <c r="A21" s="13" t="str">
        <f t="shared" si="1"/>
        <v/>
      </c>
      <c r="B21" s="14"/>
      <c r="C21" s="14"/>
      <c r="D21" s="14"/>
      <c r="E21" s="345"/>
      <c r="F21" s="71" t="str">
        <f>IF(E21="","",(TEXT(DATEDIF(E21,基本信息输入表!M$7,"y"),"0年;;")&amp;TEXT(DATEDIF(IF(DAY(E21+1)=1,E21+1,E21),IF(DAY(基本信息输入表!M$7+1)=1,基本信息输入表!M$7+1,基本信息输入表!M$7),"ym"),"0月;;")))</f>
        <v/>
      </c>
      <c r="G21" s="14"/>
      <c r="H21" s="16"/>
      <c r="I21" s="348"/>
      <c r="J21" s="348"/>
      <c r="K21" s="348"/>
      <c r="L21" s="16" t="str">
        <f t="shared" si="2"/>
        <v/>
      </c>
      <c r="M21" s="14"/>
      <c r="N21" s="4" t="str">
        <f t="shared" si="3"/>
        <v>A15</v>
      </c>
    </row>
    <row r="22" ht="15" customHeight="1" spans="1:15">
      <c r="A22" s="13" t="str">
        <f t="shared" si="1"/>
        <v/>
      </c>
      <c r="B22" s="14"/>
      <c r="C22" s="14"/>
      <c r="D22" s="14"/>
      <c r="E22" s="345"/>
      <c r="F22" s="71" t="str">
        <f>IF(E22="","",(TEXT(DATEDIF(E22,基本信息输入表!M$7,"y"),"0年;;")&amp;TEXT(DATEDIF(IF(DAY(E22+1)=1,E22+1,E22),IF(DAY(基本信息输入表!M$7+1)=1,基本信息输入表!M$7+1,基本信息输入表!M$7),"ym"),"0月;;")))</f>
        <v/>
      </c>
      <c r="G22" s="14"/>
      <c r="H22" s="16"/>
      <c r="I22" s="348"/>
      <c r="J22" s="348"/>
      <c r="K22" s="348"/>
      <c r="L22" s="16" t="str">
        <f t="shared" si="2"/>
        <v/>
      </c>
      <c r="M22" s="14"/>
      <c r="N22" s="4" t="str">
        <f t="shared" si="3"/>
        <v>A16</v>
      </c>
      <c r="O22" s="5" t="str">
        <f t="array" ref="O22:O28">""</f>
        <v/>
      </c>
    </row>
    <row r="23" ht="15" customHeight="1" spans="1:15">
      <c r="A23" s="13" t="s">
        <v>753</v>
      </c>
      <c r="B23" s="157"/>
      <c r="C23" s="14"/>
      <c r="D23" s="14"/>
      <c r="E23" s="57"/>
      <c r="F23" s="57"/>
      <c r="G23" s="14"/>
      <c r="H23" s="16"/>
      <c r="I23" s="349">
        <f>SUM(I7:I22)</f>
        <v>0</v>
      </c>
      <c r="J23" s="349">
        <f>SUM(J7:J22)</f>
        <v>0</v>
      </c>
      <c r="K23" s="349">
        <f>SUM(K7:K22)</f>
        <v>0</v>
      </c>
      <c r="L23" s="16" t="str">
        <f t="shared" si="2"/>
        <v/>
      </c>
      <c r="M23" s="14"/>
      <c r="O23" s="5" t="str">
        <v/>
      </c>
    </row>
    <row r="24" ht="15" customHeight="1" spans="1:15">
      <c r="A24" s="13" t="s">
        <v>601</v>
      </c>
      <c r="B24" s="157"/>
      <c r="C24" s="14"/>
      <c r="D24" s="14"/>
      <c r="E24" s="57"/>
      <c r="F24" s="57"/>
      <c r="G24" s="14"/>
      <c r="H24" s="16"/>
      <c r="I24" s="349">
        <v>0</v>
      </c>
      <c r="J24" s="349"/>
      <c r="K24" s="349"/>
      <c r="L24" s="16"/>
      <c r="M24" s="14"/>
      <c r="O24" s="5" t="str">
        <v/>
      </c>
    </row>
    <row r="25" ht="15" customHeight="1" spans="1:15">
      <c r="A25" s="13" t="s">
        <v>602</v>
      </c>
      <c r="B25" s="157"/>
      <c r="C25" s="14"/>
      <c r="D25" s="14"/>
      <c r="E25" s="57"/>
      <c r="F25" s="57"/>
      <c r="G25" s="14"/>
      <c r="H25" s="16"/>
      <c r="I25" s="349"/>
      <c r="J25" s="349"/>
      <c r="K25" s="349">
        <f>I24</f>
        <v>0</v>
      </c>
      <c r="L25" s="16"/>
      <c r="M25" s="14"/>
      <c r="O25" s="5" t="str">
        <v/>
      </c>
    </row>
    <row r="26" ht="15" customHeight="1" spans="1:15">
      <c r="A26" s="346" t="s">
        <v>754</v>
      </c>
      <c r="B26" s="161"/>
      <c r="C26" s="21"/>
      <c r="D26" s="21"/>
      <c r="E26" s="347"/>
      <c r="F26" s="347"/>
      <c r="G26" s="21"/>
      <c r="H26" s="21"/>
      <c r="I26" s="350">
        <f>I23-I24</f>
        <v>0</v>
      </c>
      <c r="J26" s="350"/>
      <c r="K26" s="350">
        <f>K23-K25</f>
        <v>0</v>
      </c>
      <c r="L26" s="16" t="str">
        <f t="shared" si="2"/>
        <v/>
      </c>
      <c r="M26" s="21"/>
      <c r="O26" s="5" t="str">
        <v/>
      </c>
    </row>
    <row r="27" ht="15" customHeight="1" spans="1:15">
      <c r="A27" s="3" t="str">
        <f>基本信息输入表!$K$6&amp;"填表人："&amp;基本信息输入表!$M$41</f>
        <v>产权持有单位填表人：</v>
      </c>
      <c r="K27" s="3" t="str">
        <f>"评估人员："&amp;基本信息输入表!$Q$41</f>
        <v>评估人员：</v>
      </c>
      <c r="N27" s="4" t="s">
        <v>474</v>
      </c>
      <c r="O27" s="5" t="str">
        <v/>
      </c>
    </row>
    <row r="28" customHeight="1" spans="1:15">
      <c r="A28" s="3" t="str">
        <f>"填表日期："&amp;YEAR(基本信息输入表!$O$41)&amp;"年"&amp;MONTH(基本信息输入表!$O$41)&amp;"月"&amp;DAY(基本信息输入表!$O$41)&amp;"日"</f>
        <v>填表日期：1900年1月0日</v>
      </c>
      <c r="O28" s="5" t="str">
        <v/>
      </c>
    </row>
  </sheetData>
  <mergeCells count="6">
    <mergeCell ref="A2:M2"/>
    <mergeCell ref="A3:M3"/>
    <mergeCell ref="A23:B23"/>
    <mergeCell ref="A24:B24"/>
    <mergeCell ref="A25:B25"/>
    <mergeCell ref="A26:B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O29"/>
  <sheetViews>
    <sheetView showGridLines="0" workbookViewId="0">
      <selection activeCell="O30" sqref="O30"/>
    </sheetView>
  </sheetViews>
  <sheetFormatPr defaultColWidth="8.69166666666667" defaultRowHeight="14.25"/>
  <cols>
    <col min="1" max="1" width="6.19166666666667" style="298" customWidth="1"/>
    <col min="2" max="2" width="11.1916666666667" style="298" customWidth="1"/>
    <col min="3" max="5" width="8.19166666666667" style="298" customWidth="1"/>
    <col min="6" max="6" width="15.6916666666667" style="298" customWidth="1"/>
    <col min="7" max="7" width="8.19166666666667" style="298" customWidth="1"/>
    <col min="8" max="9" width="11.6916666666667" style="298" customWidth="1"/>
    <col min="10" max="10" width="14.6916666666667" style="298" customWidth="1"/>
    <col min="11" max="11" width="16.1916666666667" style="298" customWidth="1"/>
    <col min="12" max="12" width="13.1916666666667" style="298" customWidth="1"/>
    <col min="13" max="13" width="10.6916666666667" style="298" customWidth="1"/>
    <col min="14" max="14" width="15.6916666666667" style="298" customWidth="1"/>
    <col min="15" max="15" width="7.31666666666667" style="299" customWidth="1"/>
    <col min="16" max="16384" width="8.69166666666667" style="298"/>
  </cols>
  <sheetData>
    <row r="1" spans="1:15">
      <c r="A1" s="6" t="s">
        <v>0</v>
      </c>
      <c r="B1" s="3"/>
      <c r="C1" s="3"/>
      <c r="D1" s="3"/>
      <c r="E1" s="3"/>
      <c r="F1" s="3"/>
      <c r="G1" s="3"/>
      <c r="H1" s="3"/>
      <c r="I1" s="3"/>
      <c r="J1" s="3"/>
      <c r="K1" s="3"/>
      <c r="L1" s="3"/>
      <c r="M1" s="3"/>
      <c r="N1" s="22" t="str">
        <f t="array" ref="N1:O1">"请勿删除或清空该列内容"</f>
        <v>请勿删除或清空该列内容</v>
      </c>
      <c r="O1" s="266" t="str">
        <v>请勿删除或清空该列内容</v>
      </c>
    </row>
    <row r="2" ht="22.5" spans="1:15">
      <c r="A2" s="7" t="s">
        <v>755</v>
      </c>
      <c r="B2" s="1"/>
      <c r="C2" s="1"/>
      <c r="D2" s="1"/>
      <c r="E2" s="1"/>
      <c r="F2" s="1"/>
      <c r="G2" s="1"/>
      <c r="H2" s="1"/>
      <c r="I2" s="1"/>
      <c r="J2" s="1"/>
      <c r="K2" s="1"/>
      <c r="L2" s="1"/>
      <c r="M2" s="1"/>
      <c r="N2" s="3"/>
      <c r="O2" s="299" t="str">
        <f t="array" ref="O2:O7">""</f>
        <v/>
      </c>
    </row>
    <row r="3" s="144" customFormat="1" ht="12" spans="1:15">
      <c r="A3" s="4" t="str">
        <f>"评估基准日："&amp;TEXT(基本信息输入表!M7,"yyyy年mm月dd日")</f>
        <v>评估基准日：2024年06月30日</v>
      </c>
      <c r="B3" s="3"/>
      <c r="C3" s="3"/>
      <c r="D3" s="3"/>
      <c r="E3" s="3"/>
      <c r="F3" s="3"/>
      <c r="G3" s="3"/>
      <c r="H3" s="3"/>
      <c r="I3" s="3"/>
      <c r="J3" s="3"/>
      <c r="K3" s="3"/>
      <c r="L3" s="3"/>
      <c r="M3" s="3"/>
      <c r="N3" s="3"/>
      <c r="O3" s="180" t="str">
        <v/>
      </c>
    </row>
    <row r="4" s="144" customFormat="1" ht="12" spans="1:15">
      <c r="A4" s="4"/>
      <c r="B4" s="4"/>
      <c r="C4" s="4"/>
      <c r="D4" s="4"/>
      <c r="E4" s="4"/>
      <c r="F4" s="4"/>
      <c r="G4" s="4"/>
      <c r="H4" s="4"/>
      <c r="I4" s="4"/>
      <c r="J4" s="4"/>
      <c r="K4" s="4"/>
      <c r="L4" s="4"/>
      <c r="M4" s="8" t="s">
        <v>756</v>
      </c>
      <c r="N4" s="3"/>
      <c r="O4" s="180" t="str">
        <v/>
      </c>
    </row>
    <row r="5" s="144" customFormat="1" ht="12" spans="1:15">
      <c r="A5" s="3" t="str">
        <f>基本信息输入表!K6&amp;"："&amp;基本信息输入表!M6</f>
        <v>产权持有单位：贵州林东煤业发展有限责任公司</v>
      </c>
      <c r="B5" s="3"/>
      <c r="C5" s="3"/>
      <c r="D5" s="3"/>
      <c r="E5" s="3"/>
      <c r="F5" s="3"/>
      <c r="G5" s="3"/>
      <c r="H5" s="3"/>
      <c r="I5" s="3"/>
      <c r="J5" s="3"/>
      <c r="K5" s="3"/>
      <c r="L5" s="3"/>
      <c r="M5" s="8" t="s">
        <v>445</v>
      </c>
      <c r="N5" s="3"/>
      <c r="O5" s="180" t="str">
        <v/>
      </c>
    </row>
    <row r="6" s="235" customFormat="1" ht="25.05" customHeight="1" spans="1:15">
      <c r="A6" s="11" t="s">
        <v>472</v>
      </c>
      <c r="B6" s="11" t="s">
        <v>757</v>
      </c>
      <c r="C6" s="11" t="s">
        <v>758</v>
      </c>
      <c r="D6" s="11" t="s">
        <v>759</v>
      </c>
      <c r="E6" s="11" t="s">
        <v>593</v>
      </c>
      <c r="F6" s="11" t="s">
        <v>215</v>
      </c>
      <c r="G6" s="11" t="s">
        <v>411</v>
      </c>
      <c r="H6" s="11" t="s">
        <v>760</v>
      </c>
      <c r="I6" s="11" t="s">
        <v>761</v>
      </c>
      <c r="J6" s="11" t="s">
        <v>762</v>
      </c>
      <c r="K6" s="11" t="s">
        <v>216</v>
      </c>
      <c r="L6" s="11" t="s">
        <v>218</v>
      </c>
      <c r="M6" s="11" t="s">
        <v>348</v>
      </c>
      <c r="N6" s="2" t="s">
        <v>518</v>
      </c>
      <c r="O6" s="268" t="str">
        <v/>
      </c>
    </row>
    <row r="7" s="144" customFormat="1" ht="15" customHeight="1" spans="1:15">
      <c r="A7" s="13" t="str">
        <f t="shared" ref="A7" si="0">IF(B7="","",ROW()-6)</f>
        <v/>
      </c>
      <c r="B7" s="14"/>
      <c r="C7" s="57"/>
      <c r="D7" s="15"/>
      <c r="E7" s="57"/>
      <c r="F7" s="16"/>
      <c r="G7" s="16"/>
      <c r="H7" s="16"/>
      <c r="I7" s="341"/>
      <c r="J7" s="341"/>
      <c r="K7" s="16"/>
      <c r="L7" s="16" t="str">
        <f t="shared" ref="L7:L27" si="1">IF(F7=0,"",(K7-F7)/F7*100)</f>
        <v/>
      </c>
      <c r="M7" s="14"/>
      <c r="N7" s="4" t="str">
        <f>"A"&amp;ROW()-6</f>
        <v>A1</v>
      </c>
      <c r="O7" s="180" t="str">
        <v/>
      </c>
    </row>
    <row r="8" s="144" customFormat="1" ht="15" customHeight="1" spans="1:15">
      <c r="A8" s="13" t="str">
        <f t="shared" ref="A8:A26" si="2">IF(B8="","",ROW()-6)</f>
        <v/>
      </c>
      <c r="B8" s="14"/>
      <c r="C8" s="57"/>
      <c r="D8" s="15"/>
      <c r="E8" s="57"/>
      <c r="F8" s="16"/>
      <c r="G8" s="16"/>
      <c r="H8" s="16"/>
      <c r="I8" s="341"/>
      <c r="J8" s="341"/>
      <c r="K8" s="16"/>
      <c r="L8" s="16" t="str">
        <f t="shared" si="1"/>
        <v/>
      </c>
      <c r="M8" s="14"/>
      <c r="N8" s="4" t="str">
        <f t="shared" ref="N8:N26" si="3">"A"&amp;ROW()-6</f>
        <v>A2</v>
      </c>
      <c r="O8" s="180"/>
    </row>
    <row r="9" s="144" customFormat="1" ht="15" customHeight="1" spans="1:15">
      <c r="A9" s="13" t="str">
        <f t="shared" si="2"/>
        <v/>
      </c>
      <c r="B9" s="14"/>
      <c r="C9" s="57"/>
      <c r="D9" s="15"/>
      <c r="E9" s="57"/>
      <c r="F9" s="16"/>
      <c r="G9" s="16"/>
      <c r="H9" s="16"/>
      <c r="I9" s="341"/>
      <c r="J9" s="341"/>
      <c r="K9" s="16"/>
      <c r="L9" s="16" t="str">
        <f t="shared" si="1"/>
        <v/>
      </c>
      <c r="M9" s="14"/>
      <c r="N9" s="4" t="str">
        <f t="shared" si="3"/>
        <v>A3</v>
      </c>
      <c r="O9" s="180"/>
    </row>
    <row r="10" s="144" customFormat="1" ht="15" customHeight="1" spans="1:15">
      <c r="A10" s="13" t="str">
        <f t="shared" si="2"/>
        <v/>
      </c>
      <c r="B10" s="14"/>
      <c r="C10" s="57"/>
      <c r="D10" s="15"/>
      <c r="E10" s="57"/>
      <c r="F10" s="16"/>
      <c r="G10" s="16"/>
      <c r="H10" s="16"/>
      <c r="I10" s="341"/>
      <c r="J10" s="341"/>
      <c r="K10" s="16"/>
      <c r="L10" s="16" t="str">
        <f t="shared" si="1"/>
        <v/>
      </c>
      <c r="M10" s="14"/>
      <c r="N10" s="4" t="str">
        <f t="shared" si="3"/>
        <v>A4</v>
      </c>
      <c r="O10" s="180"/>
    </row>
    <row r="11" s="144" customFormat="1" ht="15" customHeight="1" spans="1:15">
      <c r="A11" s="13" t="str">
        <f t="shared" si="2"/>
        <v/>
      </c>
      <c r="B11" s="14"/>
      <c r="C11" s="57"/>
      <c r="D11" s="15"/>
      <c r="E11" s="57"/>
      <c r="F11" s="16"/>
      <c r="G11" s="16"/>
      <c r="H11" s="16"/>
      <c r="I11" s="341"/>
      <c r="J11" s="341"/>
      <c r="K11" s="16"/>
      <c r="L11" s="16" t="str">
        <f t="shared" si="1"/>
        <v/>
      </c>
      <c r="M11" s="14"/>
      <c r="N11" s="4" t="str">
        <f t="shared" si="3"/>
        <v>A5</v>
      </c>
      <c r="O11" s="180"/>
    </row>
    <row r="12" s="144" customFormat="1" ht="15" customHeight="1" spans="1:15">
      <c r="A12" s="13" t="str">
        <f t="shared" si="2"/>
        <v/>
      </c>
      <c r="B12" s="14"/>
      <c r="C12" s="57"/>
      <c r="D12" s="15"/>
      <c r="E12" s="57"/>
      <c r="F12" s="16"/>
      <c r="G12" s="16"/>
      <c r="H12" s="16"/>
      <c r="I12" s="341"/>
      <c r="J12" s="341"/>
      <c r="K12" s="16"/>
      <c r="L12" s="16" t="str">
        <f t="shared" si="1"/>
        <v/>
      </c>
      <c r="M12" s="14"/>
      <c r="N12" s="4" t="str">
        <f t="shared" si="3"/>
        <v>A6</v>
      </c>
      <c r="O12" s="180"/>
    </row>
    <row r="13" s="144" customFormat="1" ht="15" customHeight="1" spans="1:15">
      <c r="A13" s="13" t="str">
        <f t="shared" si="2"/>
        <v/>
      </c>
      <c r="B13" s="14"/>
      <c r="C13" s="57"/>
      <c r="D13" s="15"/>
      <c r="E13" s="57"/>
      <c r="F13" s="16"/>
      <c r="G13" s="16"/>
      <c r="H13" s="16"/>
      <c r="I13" s="341"/>
      <c r="J13" s="341"/>
      <c r="K13" s="16"/>
      <c r="L13" s="16" t="str">
        <f t="shared" si="1"/>
        <v/>
      </c>
      <c r="M13" s="14"/>
      <c r="N13" s="4" t="str">
        <f t="shared" si="3"/>
        <v>A7</v>
      </c>
      <c r="O13" s="180"/>
    </row>
    <row r="14" s="144" customFormat="1" ht="15" customHeight="1" spans="1:15">
      <c r="A14" s="13" t="str">
        <f t="shared" si="2"/>
        <v/>
      </c>
      <c r="B14" s="14"/>
      <c r="C14" s="57"/>
      <c r="D14" s="15"/>
      <c r="E14" s="57"/>
      <c r="F14" s="16"/>
      <c r="G14" s="16"/>
      <c r="H14" s="16"/>
      <c r="I14" s="341"/>
      <c r="J14" s="341"/>
      <c r="K14" s="16"/>
      <c r="L14" s="16" t="str">
        <f t="shared" si="1"/>
        <v/>
      </c>
      <c r="M14" s="14"/>
      <c r="N14" s="4" t="str">
        <f t="shared" si="3"/>
        <v>A8</v>
      </c>
      <c r="O14" s="180"/>
    </row>
    <row r="15" s="144" customFormat="1" ht="15" customHeight="1" spans="1:15">
      <c r="A15" s="13" t="str">
        <f t="shared" si="2"/>
        <v/>
      </c>
      <c r="B15" s="14"/>
      <c r="C15" s="57"/>
      <c r="D15" s="15"/>
      <c r="E15" s="57"/>
      <c r="F15" s="16"/>
      <c r="G15" s="16"/>
      <c r="H15" s="16"/>
      <c r="I15" s="341"/>
      <c r="J15" s="341"/>
      <c r="K15" s="16"/>
      <c r="L15" s="16" t="str">
        <f t="shared" si="1"/>
        <v/>
      </c>
      <c r="M15" s="14"/>
      <c r="N15" s="4" t="str">
        <f t="shared" si="3"/>
        <v>A9</v>
      </c>
      <c r="O15" s="180"/>
    </row>
    <row r="16" s="144" customFormat="1" ht="15" customHeight="1" spans="1:15">
      <c r="A16" s="13" t="str">
        <f t="shared" si="2"/>
        <v/>
      </c>
      <c r="B16" s="14"/>
      <c r="C16" s="57"/>
      <c r="D16" s="15"/>
      <c r="E16" s="57"/>
      <c r="F16" s="16"/>
      <c r="G16" s="16"/>
      <c r="H16" s="16"/>
      <c r="I16" s="341"/>
      <c r="J16" s="341"/>
      <c r="K16" s="16"/>
      <c r="L16" s="16" t="str">
        <f t="shared" si="1"/>
        <v/>
      </c>
      <c r="M16" s="14"/>
      <c r="N16" s="4" t="str">
        <f t="shared" si="3"/>
        <v>A10</v>
      </c>
      <c r="O16" s="180"/>
    </row>
    <row r="17" s="144" customFormat="1" ht="15" customHeight="1" spans="1:15">
      <c r="A17" s="13" t="str">
        <f t="shared" si="2"/>
        <v/>
      </c>
      <c r="B17" s="14"/>
      <c r="C17" s="57"/>
      <c r="D17" s="15"/>
      <c r="E17" s="57"/>
      <c r="F17" s="16"/>
      <c r="G17" s="16"/>
      <c r="H17" s="16"/>
      <c r="I17" s="341"/>
      <c r="J17" s="341"/>
      <c r="K17" s="16"/>
      <c r="L17" s="16" t="str">
        <f t="shared" si="1"/>
        <v/>
      </c>
      <c r="M17" s="14"/>
      <c r="N17" s="4" t="str">
        <f t="shared" si="3"/>
        <v>A11</v>
      </c>
      <c r="O17" s="180"/>
    </row>
    <row r="18" s="144" customFormat="1" ht="15" customHeight="1" spans="1:15">
      <c r="A18" s="13" t="str">
        <f t="shared" si="2"/>
        <v/>
      </c>
      <c r="B18" s="14"/>
      <c r="C18" s="57"/>
      <c r="D18" s="15"/>
      <c r="E18" s="57"/>
      <c r="F18" s="16"/>
      <c r="G18" s="16"/>
      <c r="H18" s="16"/>
      <c r="I18" s="341"/>
      <c r="J18" s="341"/>
      <c r="K18" s="16"/>
      <c r="L18" s="16" t="str">
        <f t="shared" si="1"/>
        <v/>
      </c>
      <c r="M18" s="14"/>
      <c r="N18" s="4" t="str">
        <f t="shared" si="3"/>
        <v>A12</v>
      </c>
      <c r="O18" s="180"/>
    </row>
    <row r="19" s="144" customFormat="1" ht="15" customHeight="1" spans="1:15">
      <c r="A19" s="13" t="str">
        <f t="shared" si="2"/>
        <v/>
      </c>
      <c r="B19" s="14"/>
      <c r="C19" s="57"/>
      <c r="D19" s="15"/>
      <c r="E19" s="57"/>
      <c r="F19" s="16"/>
      <c r="G19" s="16"/>
      <c r="H19" s="16"/>
      <c r="I19" s="341"/>
      <c r="J19" s="341"/>
      <c r="K19" s="16"/>
      <c r="L19" s="16" t="str">
        <f t="shared" si="1"/>
        <v/>
      </c>
      <c r="M19" s="14"/>
      <c r="N19" s="4" t="str">
        <f t="shared" si="3"/>
        <v>A13</v>
      </c>
      <c r="O19" s="180"/>
    </row>
    <row r="20" s="144" customFormat="1" ht="15" customHeight="1" spans="1:15">
      <c r="A20" s="13" t="str">
        <f t="shared" si="2"/>
        <v/>
      </c>
      <c r="B20" s="14"/>
      <c r="C20" s="57"/>
      <c r="D20" s="15"/>
      <c r="E20" s="57"/>
      <c r="F20" s="16"/>
      <c r="G20" s="16"/>
      <c r="H20" s="16"/>
      <c r="I20" s="341"/>
      <c r="J20" s="341"/>
      <c r="K20" s="16"/>
      <c r="L20" s="16" t="str">
        <f t="shared" si="1"/>
        <v/>
      </c>
      <c r="M20" s="14"/>
      <c r="N20" s="4" t="str">
        <f t="shared" si="3"/>
        <v>A14</v>
      </c>
      <c r="O20" s="180"/>
    </row>
    <row r="21" s="144" customFormat="1" ht="15" customHeight="1" spans="1:15">
      <c r="A21" s="13" t="str">
        <f t="shared" si="2"/>
        <v/>
      </c>
      <c r="B21" s="14"/>
      <c r="C21" s="57"/>
      <c r="D21" s="15"/>
      <c r="E21" s="57"/>
      <c r="F21" s="16"/>
      <c r="G21" s="16"/>
      <c r="H21" s="16"/>
      <c r="I21" s="341"/>
      <c r="J21" s="341"/>
      <c r="K21" s="16"/>
      <c r="L21" s="16" t="str">
        <f t="shared" si="1"/>
        <v/>
      </c>
      <c r="M21" s="14"/>
      <c r="N21" s="4" t="str">
        <f t="shared" si="3"/>
        <v>A15</v>
      </c>
      <c r="O21" s="180"/>
    </row>
    <row r="22" s="144" customFormat="1" ht="15" customHeight="1" spans="1:15">
      <c r="A22" s="13" t="str">
        <f t="shared" si="2"/>
        <v/>
      </c>
      <c r="B22" s="14"/>
      <c r="C22" s="57"/>
      <c r="D22" s="15"/>
      <c r="E22" s="57"/>
      <c r="F22" s="16"/>
      <c r="G22" s="16"/>
      <c r="H22" s="16"/>
      <c r="I22" s="341"/>
      <c r="J22" s="341"/>
      <c r="K22" s="16"/>
      <c r="L22" s="16" t="str">
        <f t="shared" si="1"/>
        <v/>
      </c>
      <c r="M22" s="14"/>
      <c r="N22" s="4" t="str">
        <f t="shared" si="3"/>
        <v>A16</v>
      </c>
      <c r="O22" s="180"/>
    </row>
    <row r="23" s="144" customFormat="1" ht="15" customHeight="1" spans="1:15">
      <c r="A23" s="13" t="str">
        <f t="shared" si="2"/>
        <v/>
      </c>
      <c r="B23" s="14"/>
      <c r="C23" s="57"/>
      <c r="D23" s="15"/>
      <c r="E23" s="57"/>
      <c r="F23" s="16"/>
      <c r="G23" s="16"/>
      <c r="H23" s="16"/>
      <c r="I23" s="341"/>
      <c r="J23" s="341"/>
      <c r="K23" s="16"/>
      <c r="L23" s="16" t="str">
        <f t="shared" si="1"/>
        <v/>
      </c>
      <c r="M23" s="14"/>
      <c r="N23" s="4" t="str">
        <f t="shared" si="3"/>
        <v>A17</v>
      </c>
      <c r="O23" s="180"/>
    </row>
    <row r="24" s="144" customFormat="1" ht="15" customHeight="1" spans="1:15">
      <c r="A24" s="13" t="str">
        <f t="shared" si="2"/>
        <v/>
      </c>
      <c r="B24" s="14"/>
      <c r="C24" s="57"/>
      <c r="D24" s="15"/>
      <c r="E24" s="57"/>
      <c r="F24" s="16"/>
      <c r="G24" s="16"/>
      <c r="H24" s="16"/>
      <c r="I24" s="341"/>
      <c r="J24" s="341"/>
      <c r="K24" s="16"/>
      <c r="L24" s="16" t="str">
        <f t="shared" si="1"/>
        <v/>
      </c>
      <c r="M24" s="14"/>
      <c r="N24" s="4" t="str">
        <f t="shared" si="3"/>
        <v>A18</v>
      </c>
      <c r="O24" s="180"/>
    </row>
    <row r="25" s="144" customFormat="1" ht="15" customHeight="1" spans="1:15">
      <c r="A25" s="13" t="str">
        <f t="shared" si="2"/>
        <v/>
      </c>
      <c r="B25" s="14"/>
      <c r="C25" s="57"/>
      <c r="D25" s="15"/>
      <c r="E25" s="57"/>
      <c r="F25" s="16"/>
      <c r="G25" s="16"/>
      <c r="H25" s="16"/>
      <c r="I25" s="341"/>
      <c r="J25" s="341"/>
      <c r="K25" s="16"/>
      <c r="L25" s="16" t="str">
        <f t="shared" si="1"/>
        <v/>
      </c>
      <c r="M25" s="14"/>
      <c r="N25" s="4" t="str">
        <f t="shared" si="3"/>
        <v>A19</v>
      </c>
      <c r="O25" s="180"/>
    </row>
    <row r="26" s="144" customFormat="1" ht="15" customHeight="1" spans="1:15">
      <c r="A26" s="13" t="str">
        <f t="shared" si="2"/>
        <v/>
      </c>
      <c r="B26" s="14"/>
      <c r="C26" s="57"/>
      <c r="D26" s="15"/>
      <c r="E26" s="57"/>
      <c r="F26" s="16"/>
      <c r="G26" s="16"/>
      <c r="H26" s="16"/>
      <c r="I26" s="341"/>
      <c r="J26" s="341"/>
      <c r="K26" s="16"/>
      <c r="L26" s="16" t="str">
        <f t="shared" si="1"/>
        <v/>
      </c>
      <c r="M26" s="14"/>
      <c r="N26" s="4" t="str">
        <f t="shared" si="3"/>
        <v>A20</v>
      </c>
      <c r="O26" s="180" t="str">
        <f t="array" ref="O26:O29">""</f>
        <v/>
      </c>
    </row>
    <row r="27" s="144" customFormat="1" ht="15" customHeight="1" spans="1:15">
      <c r="A27" s="17" t="s">
        <v>299</v>
      </c>
      <c r="B27" s="18"/>
      <c r="C27" s="19"/>
      <c r="D27" s="19"/>
      <c r="E27" s="19"/>
      <c r="F27" s="31">
        <f>SUM(F7:F26)</f>
        <v>0</v>
      </c>
      <c r="G27" s="31"/>
      <c r="H27" s="31"/>
      <c r="I27" s="342"/>
      <c r="J27" s="342"/>
      <c r="K27" s="31">
        <f>SUM(K7:K26)</f>
        <v>0</v>
      </c>
      <c r="L27" s="16" t="str">
        <f t="shared" si="1"/>
        <v/>
      </c>
      <c r="M27" s="21"/>
      <c r="N27" s="3"/>
      <c r="O27" s="180" t="str">
        <v/>
      </c>
    </row>
    <row r="28" s="144" customFormat="1" ht="12" spans="1:15">
      <c r="A28" s="3" t="str">
        <f>基本信息输入表!$K$6&amp;"填表人："&amp;基本信息输入表!$M$42</f>
        <v>产权持有单位填表人：</v>
      </c>
      <c r="B28" s="3"/>
      <c r="C28" s="3"/>
      <c r="D28" s="3"/>
      <c r="E28" s="3"/>
      <c r="F28" s="3"/>
      <c r="G28" s="3"/>
      <c r="H28" s="3"/>
      <c r="I28" s="3"/>
      <c r="J28" s="3"/>
      <c r="K28" s="3" t="str">
        <f>"评估人员："&amp;基本信息输入表!$Q$42</f>
        <v>评估人员：</v>
      </c>
      <c r="L28" s="3"/>
      <c r="M28" s="3"/>
      <c r="N28" s="3" t="s">
        <v>474</v>
      </c>
      <c r="O28" s="180" t="str">
        <v/>
      </c>
    </row>
    <row r="29" s="144" customFormat="1" ht="12" spans="1:15">
      <c r="A29" s="3" t="str">
        <f>"填表日期："&amp;YEAR(基本信息输入表!$O$42)&amp;"年"&amp;MONTH(基本信息输入表!$O$42)&amp;"月"&amp;DAY(基本信息输入表!$O$42)&amp;"日"</f>
        <v>填表日期：1900年1月0日</v>
      </c>
      <c r="B29" s="3"/>
      <c r="C29" s="3"/>
      <c r="D29" s="3"/>
      <c r="E29" s="3"/>
      <c r="F29" s="3"/>
      <c r="G29" s="3"/>
      <c r="H29" s="3"/>
      <c r="I29" s="3"/>
      <c r="J29" s="3"/>
      <c r="K29" s="3"/>
      <c r="L29" s="3"/>
      <c r="M29" s="3"/>
      <c r="N29" s="3"/>
      <c r="O29" s="180" t="str">
        <v/>
      </c>
    </row>
  </sheetData>
  <mergeCells count="3">
    <mergeCell ref="A2:M2"/>
    <mergeCell ref="A3:M3"/>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J29"/>
  <sheetViews>
    <sheetView showGridLines="0" topLeftCell="B1" workbookViewId="0">
      <selection activeCell="O30" sqref="O30"/>
    </sheetView>
  </sheetViews>
  <sheetFormatPr defaultColWidth="9" defaultRowHeight="15.75" customHeight="1"/>
  <cols>
    <col min="1" max="1" width="5.69166666666667" style="3" customWidth="1"/>
    <col min="2" max="2" width="23.1916666666667" style="3" customWidth="1"/>
    <col min="3" max="3" width="12.1916666666667" style="3" customWidth="1"/>
    <col min="4" max="4" width="16.5" style="3" customWidth="1"/>
    <col min="5" max="6" width="21.3166666666667" style="3" customWidth="1"/>
    <col min="7" max="7" width="12.6916666666667" style="3" customWidth="1"/>
    <col min="8" max="8" width="15.6916666666667" style="3" customWidth="1"/>
    <col min="9" max="9" width="16.1916666666667" style="3" customWidth="1"/>
    <col min="10" max="10" width="5.81666666666667" style="5" customWidth="1"/>
    <col min="11" max="16384" width="9" style="3"/>
  </cols>
  <sheetData>
    <row r="1" customHeight="1" spans="1:10">
      <c r="A1" s="6" t="s">
        <v>0</v>
      </c>
      <c r="I1" s="22" t="str">
        <f t="array" ref="I1:J1">"请勿删除或清空该列内容"</f>
        <v>请勿删除或清空该列内容</v>
      </c>
      <c r="J1" s="23" t="str">
        <v>请勿删除或清空该列内容</v>
      </c>
    </row>
    <row r="2" s="1" customFormat="1" ht="30" customHeight="1" spans="1:10">
      <c r="A2" s="7" t="s">
        <v>763</v>
      </c>
      <c r="I2" s="3"/>
      <c r="J2" s="25" t="str">
        <f t="array" ref="J2:J7">""</f>
        <v/>
      </c>
    </row>
    <row r="3" customHeight="1" spans="1:10">
      <c r="A3" s="4" t="str">
        <f>"评估基准日："&amp;TEXT(基本信息输入表!M7,"yyyy年mm月dd日")</f>
        <v>评估基准日：2024年06月30日</v>
      </c>
      <c r="J3" s="5" t="str">
        <v/>
      </c>
    </row>
    <row r="4" ht="14.25" customHeight="1" spans="1:10">
      <c r="A4" s="4"/>
      <c r="B4" s="4"/>
      <c r="C4" s="4"/>
      <c r="D4" s="4"/>
      <c r="E4" s="4"/>
      <c r="F4" s="4"/>
      <c r="G4" s="4"/>
      <c r="H4" s="8" t="s">
        <v>764</v>
      </c>
      <c r="J4" s="5" t="str">
        <v/>
      </c>
    </row>
    <row r="5" customHeight="1" spans="1:10">
      <c r="A5" s="3" t="str">
        <f>基本信息输入表!K6&amp;"："&amp;基本信息输入表!M6</f>
        <v>产权持有单位：贵州林东煤业发展有限责任公司</v>
      </c>
      <c r="H5" s="8" t="s">
        <v>445</v>
      </c>
      <c r="J5" s="5" t="str">
        <v/>
      </c>
    </row>
    <row r="6" s="2" customFormat="1" customHeight="1" spans="1:10">
      <c r="A6" s="11" t="s">
        <v>472</v>
      </c>
      <c r="B6" s="11" t="s">
        <v>765</v>
      </c>
      <c r="C6" s="11" t="s">
        <v>594</v>
      </c>
      <c r="D6" s="11" t="s">
        <v>766</v>
      </c>
      <c r="E6" s="11" t="s">
        <v>215</v>
      </c>
      <c r="F6" s="11" t="s">
        <v>216</v>
      </c>
      <c r="G6" s="11" t="s">
        <v>218</v>
      </c>
      <c r="H6" s="11" t="s">
        <v>348</v>
      </c>
      <c r="I6" s="2" t="s">
        <v>518</v>
      </c>
      <c r="J6" s="26" t="str">
        <v/>
      </c>
    </row>
    <row r="7" ht="15" customHeight="1" spans="1:10">
      <c r="A7" s="13" t="str">
        <f t="shared" ref="A7" si="0">IF(B7="","",ROW()-6)</f>
        <v/>
      </c>
      <c r="B7" s="14"/>
      <c r="C7" s="15"/>
      <c r="D7" s="14"/>
      <c r="E7" s="16"/>
      <c r="F7" s="16">
        <f>E7</f>
        <v>0</v>
      </c>
      <c r="G7" s="16" t="str">
        <f t="shared" ref="G7:G27" si="1">IF(E7=0,"",(F7-E7)/E7*100)</f>
        <v/>
      </c>
      <c r="H7" s="14"/>
      <c r="I7" s="4" t="str">
        <f>"A"&amp;ROW()-6</f>
        <v>A1</v>
      </c>
      <c r="J7" s="5" t="str">
        <v/>
      </c>
    </row>
    <row r="8" ht="15" customHeight="1" spans="1:9">
      <c r="A8" s="13" t="str">
        <f t="shared" ref="A8:A26" si="2">IF(B8="","",ROW()-6)</f>
        <v/>
      </c>
      <c r="B8" s="14"/>
      <c r="C8" s="15"/>
      <c r="D8" s="14"/>
      <c r="E8" s="16"/>
      <c r="F8" s="16">
        <f t="shared" ref="F8:F26" si="3">E8</f>
        <v>0</v>
      </c>
      <c r="G8" s="16" t="str">
        <f t="shared" si="1"/>
        <v/>
      </c>
      <c r="H8" s="14"/>
      <c r="I8" s="4" t="str">
        <f t="shared" ref="I8:I26" si="4">"A"&amp;ROW()-6</f>
        <v>A2</v>
      </c>
    </row>
    <row r="9" ht="15" customHeight="1" spans="1:9">
      <c r="A9" s="13" t="str">
        <f t="shared" si="2"/>
        <v/>
      </c>
      <c r="B9" s="14"/>
      <c r="C9" s="15"/>
      <c r="D9" s="14"/>
      <c r="E9" s="16"/>
      <c r="F9" s="16">
        <f t="shared" si="3"/>
        <v>0</v>
      </c>
      <c r="G9" s="16" t="str">
        <f t="shared" si="1"/>
        <v/>
      </c>
      <c r="H9" s="14"/>
      <c r="I9" s="4" t="str">
        <f t="shared" si="4"/>
        <v>A3</v>
      </c>
    </row>
    <row r="10" ht="15" customHeight="1" spans="1:9">
      <c r="A10" s="13" t="str">
        <f t="shared" si="2"/>
        <v/>
      </c>
      <c r="B10" s="14"/>
      <c r="C10" s="15"/>
      <c r="D10" s="14"/>
      <c r="E10" s="16"/>
      <c r="F10" s="16">
        <f t="shared" si="3"/>
        <v>0</v>
      </c>
      <c r="G10" s="16" t="str">
        <f t="shared" si="1"/>
        <v/>
      </c>
      <c r="H10" s="14"/>
      <c r="I10" s="4" t="str">
        <f t="shared" si="4"/>
        <v>A4</v>
      </c>
    </row>
    <row r="11" ht="15" customHeight="1" spans="1:9">
      <c r="A11" s="13" t="str">
        <f t="shared" si="2"/>
        <v/>
      </c>
      <c r="B11" s="14"/>
      <c r="C11" s="15"/>
      <c r="D11" s="14"/>
      <c r="E11" s="16"/>
      <c r="F11" s="16">
        <f t="shared" si="3"/>
        <v>0</v>
      </c>
      <c r="G11" s="16" t="str">
        <f t="shared" si="1"/>
        <v/>
      </c>
      <c r="H11" s="14"/>
      <c r="I11" s="4" t="str">
        <f t="shared" si="4"/>
        <v>A5</v>
      </c>
    </row>
    <row r="12" ht="15" customHeight="1" spans="1:9">
      <c r="A12" s="13" t="str">
        <f t="shared" si="2"/>
        <v/>
      </c>
      <c r="B12" s="14"/>
      <c r="C12" s="15"/>
      <c r="D12" s="14"/>
      <c r="E12" s="16"/>
      <c r="F12" s="16">
        <f t="shared" si="3"/>
        <v>0</v>
      </c>
      <c r="G12" s="16" t="str">
        <f t="shared" si="1"/>
        <v/>
      </c>
      <c r="H12" s="14"/>
      <c r="I12" s="4" t="str">
        <f t="shared" si="4"/>
        <v>A6</v>
      </c>
    </row>
    <row r="13" ht="15" customHeight="1" spans="1:9">
      <c r="A13" s="13" t="str">
        <f t="shared" si="2"/>
        <v/>
      </c>
      <c r="B13" s="14"/>
      <c r="C13" s="15"/>
      <c r="D13" s="14"/>
      <c r="E13" s="16"/>
      <c r="F13" s="16">
        <f t="shared" si="3"/>
        <v>0</v>
      </c>
      <c r="G13" s="16" t="str">
        <f t="shared" si="1"/>
        <v/>
      </c>
      <c r="H13" s="14"/>
      <c r="I13" s="4" t="str">
        <f t="shared" si="4"/>
        <v>A7</v>
      </c>
    </row>
    <row r="14" ht="15" customHeight="1" spans="1:9">
      <c r="A14" s="13" t="str">
        <f t="shared" si="2"/>
        <v/>
      </c>
      <c r="B14" s="14"/>
      <c r="C14" s="15"/>
      <c r="D14" s="14"/>
      <c r="E14" s="16"/>
      <c r="F14" s="16">
        <f t="shared" si="3"/>
        <v>0</v>
      </c>
      <c r="G14" s="16" t="str">
        <f t="shared" si="1"/>
        <v/>
      </c>
      <c r="H14" s="14"/>
      <c r="I14" s="4" t="str">
        <f t="shared" si="4"/>
        <v>A8</v>
      </c>
    </row>
    <row r="15" ht="15" customHeight="1" spans="1:9">
      <c r="A15" s="13" t="str">
        <f t="shared" si="2"/>
        <v/>
      </c>
      <c r="B15" s="14"/>
      <c r="C15" s="15"/>
      <c r="D15" s="14"/>
      <c r="E15" s="16"/>
      <c r="F15" s="16">
        <f t="shared" si="3"/>
        <v>0</v>
      </c>
      <c r="G15" s="16" t="str">
        <f t="shared" si="1"/>
        <v/>
      </c>
      <c r="H15" s="14"/>
      <c r="I15" s="4" t="str">
        <f t="shared" si="4"/>
        <v>A9</v>
      </c>
    </row>
    <row r="16" ht="15" customHeight="1" spans="1:9">
      <c r="A16" s="13" t="str">
        <f t="shared" si="2"/>
        <v/>
      </c>
      <c r="B16" s="14"/>
      <c r="C16" s="15"/>
      <c r="D16" s="14"/>
      <c r="E16" s="16"/>
      <c r="F16" s="16">
        <f t="shared" si="3"/>
        <v>0</v>
      </c>
      <c r="G16" s="16" t="str">
        <f t="shared" si="1"/>
        <v/>
      </c>
      <c r="H16" s="14"/>
      <c r="I16" s="4" t="str">
        <f t="shared" si="4"/>
        <v>A10</v>
      </c>
    </row>
    <row r="17" ht="15" customHeight="1" spans="1:9">
      <c r="A17" s="13" t="str">
        <f t="shared" si="2"/>
        <v/>
      </c>
      <c r="B17" s="14"/>
      <c r="C17" s="15"/>
      <c r="D17" s="14"/>
      <c r="E17" s="16"/>
      <c r="F17" s="16">
        <f t="shared" si="3"/>
        <v>0</v>
      </c>
      <c r="G17" s="16" t="str">
        <f t="shared" si="1"/>
        <v/>
      </c>
      <c r="H17" s="14"/>
      <c r="I17" s="4" t="str">
        <f t="shared" si="4"/>
        <v>A11</v>
      </c>
    </row>
    <row r="18" ht="15" customHeight="1" spans="1:9">
      <c r="A18" s="13" t="str">
        <f t="shared" si="2"/>
        <v/>
      </c>
      <c r="B18" s="14"/>
      <c r="C18" s="15"/>
      <c r="D18" s="14"/>
      <c r="E18" s="16"/>
      <c r="F18" s="16">
        <f t="shared" si="3"/>
        <v>0</v>
      </c>
      <c r="G18" s="16" t="str">
        <f t="shared" si="1"/>
        <v/>
      </c>
      <c r="H18" s="14"/>
      <c r="I18" s="4" t="str">
        <f t="shared" si="4"/>
        <v>A12</v>
      </c>
    </row>
    <row r="19" ht="15" customHeight="1" spans="1:9">
      <c r="A19" s="13" t="str">
        <f t="shared" si="2"/>
        <v/>
      </c>
      <c r="B19" s="14"/>
      <c r="C19" s="15"/>
      <c r="D19" s="14"/>
      <c r="E19" s="16"/>
      <c r="F19" s="16">
        <f t="shared" si="3"/>
        <v>0</v>
      </c>
      <c r="G19" s="16" t="str">
        <f t="shared" si="1"/>
        <v/>
      </c>
      <c r="H19" s="14"/>
      <c r="I19" s="4" t="str">
        <f t="shared" si="4"/>
        <v>A13</v>
      </c>
    </row>
    <row r="20" ht="15" customHeight="1" spans="1:9">
      <c r="A20" s="13" t="str">
        <f t="shared" si="2"/>
        <v/>
      </c>
      <c r="B20" s="14"/>
      <c r="C20" s="15"/>
      <c r="D20" s="14"/>
      <c r="E20" s="16"/>
      <c r="F20" s="16">
        <f t="shared" si="3"/>
        <v>0</v>
      </c>
      <c r="G20" s="16" t="str">
        <f t="shared" si="1"/>
        <v/>
      </c>
      <c r="H20" s="14"/>
      <c r="I20" s="4" t="str">
        <f t="shared" si="4"/>
        <v>A14</v>
      </c>
    </row>
    <row r="21" ht="15" customHeight="1" spans="1:9">
      <c r="A21" s="13" t="str">
        <f t="shared" si="2"/>
        <v/>
      </c>
      <c r="B21" s="14"/>
      <c r="C21" s="15"/>
      <c r="D21" s="14"/>
      <c r="E21" s="16"/>
      <c r="F21" s="16">
        <f t="shared" si="3"/>
        <v>0</v>
      </c>
      <c r="G21" s="16" t="str">
        <f t="shared" si="1"/>
        <v/>
      </c>
      <c r="H21" s="14"/>
      <c r="I21" s="4" t="str">
        <f t="shared" si="4"/>
        <v>A15</v>
      </c>
    </row>
    <row r="22" ht="15" customHeight="1" spans="1:9">
      <c r="A22" s="13" t="str">
        <f t="shared" si="2"/>
        <v/>
      </c>
      <c r="B22" s="14"/>
      <c r="C22" s="15"/>
      <c r="D22" s="14"/>
      <c r="E22" s="16"/>
      <c r="F22" s="16">
        <f t="shared" si="3"/>
        <v>0</v>
      </c>
      <c r="G22" s="16" t="str">
        <f t="shared" si="1"/>
        <v/>
      </c>
      <c r="H22" s="14"/>
      <c r="I22" s="4" t="str">
        <f t="shared" si="4"/>
        <v>A16</v>
      </c>
    </row>
    <row r="23" ht="15" customHeight="1" spans="1:9">
      <c r="A23" s="13" t="str">
        <f t="shared" si="2"/>
        <v/>
      </c>
      <c r="B23" s="14"/>
      <c r="C23" s="15"/>
      <c r="D23" s="14"/>
      <c r="E23" s="16"/>
      <c r="F23" s="16">
        <f t="shared" si="3"/>
        <v>0</v>
      </c>
      <c r="G23" s="16" t="str">
        <f t="shared" si="1"/>
        <v/>
      </c>
      <c r="H23" s="14"/>
      <c r="I23" s="4" t="str">
        <f t="shared" si="4"/>
        <v>A17</v>
      </c>
    </row>
    <row r="24" ht="15" customHeight="1" spans="1:9">
      <c r="A24" s="13" t="str">
        <f t="shared" si="2"/>
        <v/>
      </c>
      <c r="B24" s="14"/>
      <c r="C24" s="15"/>
      <c r="D24" s="14"/>
      <c r="E24" s="16"/>
      <c r="F24" s="16">
        <f t="shared" si="3"/>
        <v>0</v>
      </c>
      <c r="G24" s="16" t="str">
        <f t="shared" si="1"/>
        <v/>
      </c>
      <c r="H24" s="14"/>
      <c r="I24" s="4" t="str">
        <f t="shared" si="4"/>
        <v>A18</v>
      </c>
    </row>
    <row r="25" ht="15" customHeight="1" spans="1:9">
      <c r="A25" s="13" t="str">
        <f t="shared" si="2"/>
        <v/>
      </c>
      <c r="B25" s="14"/>
      <c r="C25" s="15"/>
      <c r="D25" s="14"/>
      <c r="E25" s="16"/>
      <c r="F25" s="16">
        <f t="shared" si="3"/>
        <v>0</v>
      </c>
      <c r="G25" s="16" t="str">
        <f t="shared" si="1"/>
        <v/>
      </c>
      <c r="H25" s="14"/>
      <c r="I25" s="4" t="str">
        <f t="shared" si="4"/>
        <v>A19</v>
      </c>
    </row>
    <row r="26" ht="15" customHeight="1" spans="1:10">
      <c r="A26" s="13" t="str">
        <f t="shared" si="2"/>
        <v/>
      </c>
      <c r="B26" s="14"/>
      <c r="C26" s="15"/>
      <c r="D26" s="14"/>
      <c r="E26" s="16"/>
      <c r="F26" s="16">
        <f t="shared" si="3"/>
        <v>0</v>
      </c>
      <c r="G26" s="16" t="str">
        <f t="shared" si="1"/>
        <v/>
      </c>
      <c r="H26" s="14"/>
      <c r="I26" s="4" t="str">
        <f t="shared" si="4"/>
        <v>A20</v>
      </c>
      <c r="J26" s="5" t="str">
        <f t="array" ref="J26:J29">""</f>
        <v/>
      </c>
    </row>
    <row r="27" ht="15" customHeight="1" spans="1:10">
      <c r="A27" s="17" t="s">
        <v>299</v>
      </c>
      <c r="B27" s="18"/>
      <c r="C27" s="19"/>
      <c r="D27" s="19"/>
      <c r="E27" s="31">
        <f>SUM(E7:E26)</f>
        <v>0</v>
      </c>
      <c r="F27" s="31">
        <f>SUM(F7:F26)</f>
        <v>0</v>
      </c>
      <c r="G27" s="16" t="str">
        <f t="shared" si="1"/>
        <v/>
      </c>
      <c r="H27" s="21"/>
      <c r="J27" s="5" t="str">
        <v/>
      </c>
    </row>
    <row r="28" customHeight="1" spans="1:10">
      <c r="A28" s="3" t="str">
        <f>基本信息输入表!$K$6&amp;"填表人："&amp;基本信息输入表!$M$43</f>
        <v>产权持有单位填表人：</v>
      </c>
      <c r="F28" s="3" t="str">
        <f>"评估人员："&amp;基本信息输入表!$Q$43</f>
        <v>评估人员：</v>
      </c>
      <c r="I28" s="3" t="s">
        <v>474</v>
      </c>
      <c r="J28" s="5" t="str">
        <v/>
      </c>
    </row>
    <row r="29" customHeight="1" spans="1:10">
      <c r="A29" s="3" t="str">
        <f>"填表日期："&amp;YEAR(基本信息输入表!$O$43)&amp;"年"&amp;MONTH(基本信息输入表!$O$43)&amp;"月"&amp;DAY(基本信息输入表!$O$43)&amp;"日"</f>
        <v>填表日期：1900年1月0日</v>
      </c>
      <c r="J29" s="5" t="str">
        <v/>
      </c>
    </row>
  </sheetData>
  <mergeCells count="3">
    <mergeCell ref="A2:H2"/>
    <mergeCell ref="A3:H3"/>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L30"/>
  <sheetViews>
    <sheetView showGridLines="0" workbookViewId="0">
      <selection activeCell="O30" sqref="O30"/>
    </sheetView>
  </sheetViews>
  <sheetFormatPr defaultColWidth="9" defaultRowHeight="15.75" customHeight="1"/>
  <cols>
    <col min="1" max="1" width="5.5" style="3" customWidth="1"/>
    <col min="2" max="2" width="18.1916666666667" style="3" customWidth="1"/>
    <col min="3" max="3" width="8.19166666666667" style="3" customWidth="1"/>
    <col min="4" max="4" width="12.6916666666667" style="3" customWidth="1"/>
    <col min="5" max="8" width="15.6916666666667" style="3" customWidth="1"/>
    <col min="9" max="9" width="9.69166666666667" style="3" customWidth="1"/>
    <col min="10" max="10" width="14.8166666666667" style="3" customWidth="1"/>
    <col min="11" max="11" width="16" style="4" customWidth="1"/>
    <col min="12" max="12" width="5.69166666666667" style="5" customWidth="1"/>
    <col min="13" max="13" width="9" style="3" customWidth="1"/>
    <col min="14" max="16384" width="9" style="3"/>
  </cols>
  <sheetData>
    <row r="1" customHeight="1" spans="1:12">
      <c r="A1" s="6" t="s">
        <v>0</v>
      </c>
      <c r="K1" s="22" t="str">
        <f t="array" ref="K1:L1">"请勿删除或清空该列内容"</f>
        <v>请勿删除或清空该列内容</v>
      </c>
      <c r="L1" s="23" t="str">
        <v>请勿删除或清空该列内容</v>
      </c>
    </row>
    <row r="2" s="1" customFormat="1" ht="30" customHeight="1" spans="1:12">
      <c r="A2" s="7" t="s">
        <v>767</v>
      </c>
      <c r="K2" s="24"/>
      <c r="L2" s="25" t="str">
        <f t="array" ref="L2:L7">""</f>
        <v/>
      </c>
    </row>
    <row r="3" customHeight="1" spans="1:12">
      <c r="A3" s="4" t="str">
        <f>"评估基准日："&amp;TEXT(基本信息输入表!M7,"yyyy年mm月dd日")</f>
        <v>评估基准日：2024年06月30日</v>
      </c>
      <c r="L3" s="5" t="str">
        <v/>
      </c>
    </row>
    <row r="4" ht="14.25" customHeight="1" spans="1:12">
      <c r="A4" s="4"/>
      <c r="B4" s="4"/>
      <c r="C4" s="4"/>
      <c r="D4" s="4"/>
      <c r="E4" s="4"/>
      <c r="F4" s="4"/>
      <c r="G4" s="4"/>
      <c r="H4" s="4"/>
      <c r="I4" s="4"/>
      <c r="J4" s="8" t="s">
        <v>768</v>
      </c>
      <c r="L4" s="5" t="str">
        <v/>
      </c>
    </row>
    <row r="5" customHeight="1" spans="1:12">
      <c r="A5" s="3" t="str">
        <f>基本信息输入表!K6&amp;"："&amp;基本信息输入表!M6</f>
        <v>产权持有单位：贵州林东煤业发展有限责任公司</v>
      </c>
      <c r="J5" s="8" t="s">
        <v>445</v>
      </c>
      <c r="L5" s="5" t="str">
        <v/>
      </c>
    </row>
    <row r="6" s="2" customFormat="1" customHeight="1" spans="1:12">
      <c r="A6" s="11" t="s">
        <v>472</v>
      </c>
      <c r="B6" s="11" t="s">
        <v>765</v>
      </c>
      <c r="C6" s="11" t="s">
        <v>594</v>
      </c>
      <c r="D6" s="11" t="s">
        <v>766</v>
      </c>
      <c r="E6" s="11" t="s">
        <v>555</v>
      </c>
      <c r="F6" s="11" t="s">
        <v>215</v>
      </c>
      <c r="G6" s="11" t="s">
        <v>769</v>
      </c>
      <c r="H6" s="11" t="s">
        <v>216</v>
      </c>
      <c r="I6" s="11" t="s">
        <v>218</v>
      </c>
      <c r="J6" s="11" t="s">
        <v>348</v>
      </c>
      <c r="K6" s="2" t="s">
        <v>518</v>
      </c>
      <c r="L6" s="26" t="str">
        <v/>
      </c>
    </row>
    <row r="7" ht="15" customHeight="1" spans="1:12">
      <c r="A7" s="13" t="str">
        <f>IF(B7="","",ROW()-6)</f>
        <v/>
      </c>
      <c r="B7" s="14"/>
      <c r="C7" s="15"/>
      <c r="D7" s="14"/>
      <c r="E7" s="16"/>
      <c r="F7" s="16"/>
      <c r="G7" s="16"/>
      <c r="H7" s="16">
        <f>F7</f>
        <v>0</v>
      </c>
      <c r="I7" s="16" t="str">
        <f t="shared" ref="I7:I28" si="0">IF(F7=0,"",(H7-F7)/F7*100)</f>
        <v/>
      </c>
      <c r="J7" s="14"/>
      <c r="K7" s="4" t="str">
        <f>"A"&amp;ROW()-6</f>
        <v>A1</v>
      </c>
      <c r="L7" s="5" t="str">
        <v/>
      </c>
    </row>
    <row r="8" ht="15" customHeight="1" spans="1:11">
      <c r="A8" s="13" t="str">
        <f t="shared" ref="A8:A27" si="1">IF(B8="","",ROW()-6)</f>
        <v/>
      </c>
      <c r="B8" s="14"/>
      <c r="C8" s="15"/>
      <c r="D8" s="14"/>
      <c r="E8" s="16"/>
      <c r="F8" s="16"/>
      <c r="G8" s="16"/>
      <c r="H8" s="16">
        <f t="shared" ref="H8:H27" si="2">F8</f>
        <v>0</v>
      </c>
      <c r="I8" s="16" t="str">
        <f t="shared" si="0"/>
        <v/>
      </c>
      <c r="J8" s="14"/>
      <c r="K8" s="4" t="str">
        <f t="shared" ref="K8:K27" si="3">"A"&amp;ROW()-6</f>
        <v>A2</v>
      </c>
    </row>
    <row r="9" ht="15" customHeight="1" spans="1:11">
      <c r="A9" s="13" t="str">
        <f t="shared" si="1"/>
        <v/>
      </c>
      <c r="B9" s="14"/>
      <c r="C9" s="15"/>
      <c r="D9" s="14"/>
      <c r="E9" s="16"/>
      <c r="F9" s="16"/>
      <c r="G9" s="16"/>
      <c r="H9" s="16">
        <f t="shared" si="2"/>
        <v>0</v>
      </c>
      <c r="I9" s="16" t="str">
        <f t="shared" si="0"/>
        <v/>
      </c>
      <c r="J9" s="14"/>
      <c r="K9" s="4" t="str">
        <f t="shared" si="3"/>
        <v>A3</v>
      </c>
    </row>
    <row r="10" ht="15" customHeight="1" spans="1:11">
      <c r="A10" s="13" t="str">
        <f t="shared" si="1"/>
        <v/>
      </c>
      <c r="B10" s="14"/>
      <c r="C10" s="15"/>
      <c r="D10" s="14"/>
      <c r="E10" s="16"/>
      <c r="F10" s="16"/>
      <c r="G10" s="16"/>
      <c r="H10" s="16">
        <f t="shared" si="2"/>
        <v>0</v>
      </c>
      <c r="I10" s="16" t="str">
        <f t="shared" si="0"/>
        <v/>
      </c>
      <c r="J10" s="14"/>
      <c r="K10" s="4" t="str">
        <f t="shared" si="3"/>
        <v>A4</v>
      </c>
    </row>
    <row r="11" ht="15" customHeight="1" spans="1:11">
      <c r="A11" s="13" t="str">
        <f t="shared" si="1"/>
        <v/>
      </c>
      <c r="B11" s="14"/>
      <c r="C11" s="15"/>
      <c r="D11" s="14"/>
      <c r="E11" s="16"/>
      <c r="F11" s="16"/>
      <c r="G11" s="16"/>
      <c r="H11" s="16">
        <f t="shared" si="2"/>
        <v>0</v>
      </c>
      <c r="I11" s="16" t="str">
        <f t="shared" si="0"/>
        <v/>
      </c>
      <c r="J11" s="14"/>
      <c r="K11" s="4" t="str">
        <f t="shared" si="3"/>
        <v>A5</v>
      </c>
    </row>
    <row r="12" ht="15" customHeight="1" spans="1:11">
      <c r="A12" s="13" t="str">
        <f t="shared" si="1"/>
        <v/>
      </c>
      <c r="B12" s="14"/>
      <c r="C12" s="15"/>
      <c r="D12" s="14"/>
      <c r="E12" s="16"/>
      <c r="F12" s="16"/>
      <c r="G12" s="16"/>
      <c r="H12" s="16">
        <f t="shared" si="2"/>
        <v>0</v>
      </c>
      <c r="I12" s="16" t="str">
        <f t="shared" si="0"/>
        <v/>
      </c>
      <c r="J12" s="14"/>
      <c r="K12" s="4" t="str">
        <f t="shared" si="3"/>
        <v>A6</v>
      </c>
    </row>
    <row r="13" ht="15" customHeight="1" spans="1:11">
      <c r="A13" s="13" t="str">
        <f t="shared" si="1"/>
        <v/>
      </c>
      <c r="B13" s="14"/>
      <c r="C13" s="15"/>
      <c r="D13" s="14"/>
      <c r="E13" s="16"/>
      <c r="F13" s="16"/>
      <c r="G13" s="16"/>
      <c r="H13" s="16">
        <f t="shared" si="2"/>
        <v>0</v>
      </c>
      <c r="I13" s="16" t="str">
        <f t="shared" si="0"/>
        <v/>
      </c>
      <c r="J13" s="14"/>
      <c r="K13" s="4" t="str">
        <f t="shared" si="3"/>
        <v>A7</v>
      </c>
    </row>
    <row r="14" ht="15" customHeight="1" spans="1:11">
      <c r="A14" s="13" t="str">
        <f t="shared" si="1"/>
        <v/>
      </c>
      <c r="B14" s="14"/>
      <c r="C14" s="15"/>
      <c r="D14" s="14"/>
      <c r="E14" s="16"/>
      <c r="F14" s="16"/>
      <c r="G14" s="16"/>
      <c r="H14" s="16">
        <f t="shared" si="2"/>
        <v>0</v>
      </c>
      <c r="I14" s="16" t="str">
        <f t="shared" si="0"/>
        <v/>
      </c>
      <c r="J14" s="14"/>
      <c r="K14" s="4" t="str">
        <f t="shared" si="3"/>
        <v>A8</v>
      </c>
    </row>
    <row r="15" ht="15" customHeight="1" spans="1:11">
      <c r="A15" s="13" t="str">
        <f t="shared" si="1"/>
        <v/>
      </c>
      <c r="B15" s="14"/>
      <c r="C15" s="15"/>
      <c r="D15" s="14"/>
      <c r="E15" s="16"/>
      <c r="F15" s="16"/>
      <c r="G15" s="16"/>
      <c r="H15" s="16">
        <f t="shared" si="2"/>
        <v>0</v>
      </c>
      <c r="I15" s="16" t="str">
        <f t="shared" si="0"/>
        <v/>
      </c>
      <c r="J15" s="14"/>
      <c r="K15" s="4" t="str">
        <f t="shared" si="3"/>
        <v>A9</v>
      </c>
    </row>
    <row r="16" ht="15" customHeight="1" spans="1:11">
      <c r="A16" s="13" t="str">
        <f t="shared" si="1"/>
        <v/>
      </c>
      <c r="B16" s="14"/>
      <c r="C16" s="15"/>
      <c r="D16" s="14"/>
      <c r="E16" s="16"/>
      <c r="F16" s="16"/>
      <c r="G16" s="16"/>
      <c r="H16" s="16">
        <f t="shared" si="2"/>
        <v>0</v>
      </c>
      <c r="I16" s="16" t="str">
        <f t="shared" si="0"/>
        <v/>
      </c>
      <c r="J16" s="14"/>
      <c r="K16" s="4" t="str">
        <f t="shared" si="3"/>
        <v>A10</v>
      </c>
    </row>
    <row r="17" ht="15" customHeight="1" spans="1:11">
      <c r="A17" s="13" t="str">
        <f t="shared" si="1"/>
        <v/>
      </c>
      <c r="B17" s="14"/>
      <c r="C17" s="15"/>
      <c r="D17" s="14"/>
      <c r="E17" s="16"/>
      <c r="F17" s="16"/>
      <c r="G17" s="16"/>
      <c r="H17" s="16">
        <f t="shared" si="2"/>
        <v>0</v>
      </c>
      <c r="I17" s="16" t="str">
        <f t="shared" si="0"/>
        <v/>
      </c>
      <c r="J17" s="14"/>
      <c r="K17" s="4" t="str">
        <f t="shared" si="3"/>
        <v>A11</v>
      </c>
    </row>
    <row r="18" ht="15" customHeight="1" spans="1:11">
      <c r="A18" s="13" t="str">
        <f t="shared" si="1"/>
        <v/>
      </c>
      <c r="B18" s="14"/>
      <c r="C18" s="15"/>
      <c r="D18" s="14"/>
      <c r="E18" s="16"/>
      <c r="F18" s="16"/>
      <c r="G18" s="16"/>
      <c r="H18" s="16">
        <f t="shared" si="2"/>
        <v>0</v>
      </c>
      <c r="I18" s="16" t="str">
        <f t="shared" si="0"/>
        <v/>
      </c>
      <c r="J18" s="14"/>
      <c r="K18" s="4" t="str">
        <f t="shared" si="3"/>
        <v>A12</v>
      </c>
    </row>
    <row r="19" ht="15" customHeight="1" spans="1:11">
      <c r="A19" s="13" t="str">
        <f t="shared" si="1"/>
        <v/>
      </c>
      <c r="B19" s="14"/>
      <c r="C19" s="15"/>
      <c r="D19" s="14"/>
      <c r="E19" s="16"/>
      <c r="F19" s="16"/>
      <c r="G19" s="16"/>
      <c r="H19" s="16">
        <f t="shared" si="2"/>
        <v>0</v>
      </c>
      <c r="I19" s="16" t="str">
        <f t="shared" si="0"/>
        <v/>
      </c>
      <c r="J19" s="14"/>
      <c r="K19" s="4" t="str">
        <f t="shared" si="3"/>
        <v>A13</v>
      </c>
    </row>
    <row r="20" ht="15" customHeight="1" spans="1:11">
      <c r="A20" s="13" t="str">
        <f t="shared" si="1"/>
        <v/>
      </c>
      <c r="B20" s="14"/>
      <c r="C20" s="15"/>
      <c r="D20" s="14"/>
      <c r="E20" s="16"/>
      <c r="F20" s="16"/>
      <c r="G20" s="16"/>
      <c r="H20" s="16">
        <f t="shared" si="2"/>
        <v>0</v>
      </c>
      <c r="I20" s="16" t="str">
        <f t="shared" si="0"/>
        <v/>
      </c>
      <c r="J20" s="14"/>
      <c r="K20" s="4" t="str">
        <f t="shared" si="3"/>
        <v>A14</v>
      </c>
    </row>
    <row r="21" ht="15" customHeight="1" spans="1:11">
      <c r="A21" s="13" t="str">
        <f t="shared" si="1"/>
        <v/>
      </c>
      <c r="B21" s="14"/>
      <c r="C21" s="15"/>
      <c r="D21" s="14"/>
      <c r="E21" s="16"/>
      <c r="F21" s="16"/>
      <c r="G21" s="16"/>
      <c r="H21" s="16">
        <f t="shared" si="2"/>
        <v>0</v>
      </c>
      <c r="I21" s="16" t="str">
        <f t="shared" si="0"/>
        <v/>
      </c>
      <c r="J21" s="14"/>
      <c r="K21" s="4" t="str">
        <f t="shared" si="3"/>
        <v>A15</v>
      </c>
    </row>
    <row r="22" ht="15" customHeight="1" spans="1:11">
      <c r="A22" s="13" t="str">
        <f t="shared" si="1"/>
        <v/>
      </c>
      <c r="B22" s="14"/>
      <c r="C22" s="15"/>
      <c r="D22" s="14"/>
      <c r="E22" s="16"/>
      <c r="F22" s="16"/>
      <c r="G22" s="16"/>
      <c r="H22" s="16">
        <f t="shared" si="2"/>
        <v>0</v>
      </c>
      <c r="I22" s="16" t="str">
        <f t="shared" si="0"/>
        <v/>
      </c>
      <c r="J22" s="14"/>
      <c r="K22" s="4" t="str">
        <f t="shared" si="3"/>
        <v>A16</v>
      </c>
    </row>
    <row r="23" ht="15" customHeight="1" spans="1:11">
      <c r="A23" s="13" t="str">
        <f t="shared" si="1"/>
        <v/>
      </c>
      <c r="B23" s="14"/>
      <c r="C23" s="15"/>
      <c r="D23" s="14"/>
      <c r="E23" s="16"/>
      <c r="F23" s="16"/>
      <c r="G23" s="16"/>
      <c r="H23" s="16">
        <f t="shared" si="2"/>
        <v>0</v>
      </c>
      <c r="I23" s="16" t="str">
        <f t="shared" si="0"/>
        <v/>
      </c>
      <c r="J23" s="14"/>
      <c r="K23" s="4" t="str">
        <f t="shared" si="3"/>
        <v>A17</v>
      </c>
    </row>
    <row r="24" ht="15" customHeight="1" spans="1:11">
      <c r="A24" s="13" t="str">
        <f t="shared" si="1"/>
        <v/>
      </c>
      <c r="B24" s="14"/>
      <c r="C24" s="15"/>
      <c r="D24" s="14"/>
      <c r="E24" s="16"/>
      <c r="F24" s="16"/>
      <c r="G24" s="16"/>
      <c r="H24" s="16">
        <f t="shared" si="2"/>
        <v>0</v>
      </c>
      <c r="I24" s="16" t="str">
        <f t="shared" si="0"/>
        <v/>
      </c>
      <c r="J24" s="14"/>
      <c r="K24" s="4" t="str">
        <f t="shared" si="3"/>
        <v>A18</v>
      </c>
    </row>
    <row r="25" ht="15" customHeight="1" spans="1:11">
      <c r="A25" s="13" t="str">
        <f t="shared" si="1"/>
        <v/>
      </c>
      <c r="B25" s="14"/>
      <c r="C25" s="15"/>
      <c r="D25" s="14"/>
      <c r="E25" s="16"/>
      <c r="F25" s="16"/>
      <c r="G25" s="16"/>
      <c r="H25" s="16">
        <f t="shared" si="2"/>
        <v>0</v>
      </c>
      <c r="I25" s="16" t="str">
        <f t="shared" si="0"/>
        <v/>
      </c>
      <c r="J25" s="14"/>
      <c r="K25" s="4" t="str">
        <f t="shared" si="3"/>
        <v>A19</v>
      </c>
    </row>
    <row r="26" ht="15" customHeight="1" spans="1:12">
      <c r="A26" s="13" t="str">
        <f t="shared" si="1"/>
        <v/>
      </c>
      <c r="B26" s="14"/>
      <c r="C26" s="15"/>
      <c r="D26" s="14"/>
      <c r="E26" s="16"/>
      <c r="F26" s="16"/>
      <c r="G26" s="16"/>
      <c r="H26" s="16">
        <f t="shared" si="2"/>
        <v>0</v>
      </c>
      <c r="I26" s="16" t="str">
        <f t="shared" si="0"/>
        <v/>
      </c>
      <c r="J26" s="14"/>
      <c r="K26" s="4" t="str">
        <f t="shared" si="3"/>
        <v>A20</v>
      </c>
      <c r="L26" s="5" t="str">
        <f t="array" ref="L26:L30">""</f>
        <v/>
      </c>
    </row>
    <row r="27" ht="15" customHeight="1" spans="1:12">
      <c r="A27" s="13" t="str">
        <f t="shared" si="1"/>
        <v/>
      </c>
      <c r="B27" s="14"/>
      <c r="C27" s="15"/>
      <c r="D27" s="14"/>
      <c r="E27" s="16"/>
      <c r="F27" s="16"/>
      <c r="G27" s="16"/>
      <c r="H27" s="16">
        <f t="shared" si="2"/>
        <v>0</v>
      </c>
      <c r="I27" s="16" t="str">
        <f t="shared" si="0"/>
        <v/>
      </c>
      <c r="J27" s="14"/>
      <c r="K27" s="4" t="str">
        <f t="shared" si="3"/>
        <v>A21</v>
      </c>
      <c r="L27" s="5" t="str">
        <v/>
      </c>
    </row>
    <row r="28" customHeight="1" spans="1:12">
      <c r="A28" s="339" t="s">
        <v>299</v>
      </c>
      <c r="B28" s="340"/>
      <c r="C28" s="19"/>
      <c r="D28" s="19"/>
      <c r="E28" s="133">
        <f>SUM(E7:E27)</f>
        <v>0</v>
      </c>
      <c r="F28" s="133">
        <f>SUM(F7:F27)</f>
        <v>0</v>
      </c>
      <c r="G28" s="133"/>
      <c r="H28" s="133">
        <f>SUM(H7:H27)</f>
        <v>0</v>
      </c>
      <c r="I28" s="16" t="str">
        <f t="shared" si="0"/>
        <v/>
      </c>
      <c r="J28" s="21"/>
      <c r="L28" s="5" t="str">
        <v/>
      </c>
    </row>
    <row r="29" customHeight="1" spans="1:12">
      <c r="A29" s="3" t="str">
        <f>基本信息输入表!$K$6&amp;"填表人："&amp;基本信息输入表!$M$44</f>
        <v>产权持有单位填表人：</v>
      </c>
      <c r="H29" s="3" t="str">
        <f>"评估人员："&amp;基本信息输入表!$Q$44</f>
        <v>评估人员：</v>
      </c>
      <c r="K29" s="4" t="s">
        <v>474</v>
      </c>
      <c r="L29" s="5" t="str">
        <v/>
      </c>
    </row>
    <row r="30" customHeight="1" spans="1:12">
      <c r="A30" s="3" t="str">
        <f>"填表日期："&amp;YEAR(基本信息输入表!$O$44)&amp;"年"&amp;MONTH(基本信息输入表!$O$44)&amp;"月"&amp;DAY(基本信息输入表!$O$44)&amp;"日"</f>
        <v>填表日期：1900年1月0日</v>
      </c>
      <c r="L30" s="5" t="str">
        <v/>
      </c>
    </row>
  </sheetData>
  <mergeCells count="3">
    <mergeCell ref="A2:J2"/>
    <mergeCell ref="A3:J3"/>
    <mergeCell ref="A28:B28"/>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G41"/>
  <sheetViews>
    <sheetView showGridLines="0" topLeftCell="A16" workbookViewId="0">
      <selection activeCell="O30" sqref="O30"/>
    </sheetView>
  </sheetViews>
  <sheetFormatPr defaultColWidth="9" defaultRowHeight="15.75" customHeight="1" outlineLevelCol="6"/>
  <cols>
    <col min="1" max="1" width="6.81666666666667" style="3" customWidth="1"/>
    <col min="2" max="2" width="23.6916666666667" style="3" customWidth="1"/>
    <col min="3" max="5" width="27.6916666666667" style="3" customWidth="1"/>
    <col min="6" max="6" width="14.5" style="3" customWidth="1"/>
    <col min="7" max="8" width="9" style="3" customWidth="1"/>
    <col min="9" max="16384" width="9" style="3"/>
  </cols>
  <sheetData>
    <row r="1" customHeight="1" spans="1:1">
      <c r="A1" s="6" t="s">
        <v>0</v>
      </c>
    </row>
    <row r="2" s="1" customFormat="1" ht="30" customHeight="1" spans="1:1">
      <c r="A2" s="7" t="s">
        <v>770</v>
      </c>
    </row>
    <row r="3" customHeight="1" spans="1:1">
      <c r="A3" s="4" t="str">
        <f>"评估基准日："&amp;TEXT(基本信息输入表!M7,"yyyy年mm月dd日")</f>
        <v>评估基准日：2024年06月30日</v>
      </c>
    </row>
    <row r="4" ht="14.25" customHeight="1" spans="1:6">
      <c r="A4" s="4"/>
      <c r="B4" s="4"/>
      <c r="C4" s="4"/>
      <c r="D4" s="4"/>
      <c r="E4" s="4"/>
      <c r="F4" s="8" t="s">
        <v>771</v>
      </c>
    </row>
    <row r="5" customHeight="1" spans="1:6">
      <c r="A5" s="3" t="str">
        <f>基本信息输入表!K6&amp;"："&amp;基本信息输入表!M6</f>
        <v>产权持有单位：贵州林东煤业发展有限责任公司</v>
      </c>
      <c r="F5" s="8" t="s">
        <v>445</v>
      </c>
    </row>
    <row r="6" s="2" customFormat="1" customHeight="1" spans="1:6">
      <c r="A6" s="34" t="s">
        <v>490</v>
      </c>
      <c r="B6" s="34" t="s">
        <v>268</v>
      </c>
      <c r="C6" s="34" t="s">
        <v>215</v>
      </c>
      <c r="D6" s="34" t="s">
        <v>216</v>
      </c>
      <c r="E6" s="60" t="s">
        <v>289</v>
      </c>
      <c r="F6" s="34" t="s">
        <v>218</v>
      </c>
    </row>
    <row r="7" s="4" customFormat="1" ht="15" customHeight="1" spans="1:6">
      <c r="A7" s="280" t="s">
        <v>772</v>
      </c>
      <c r="B7" s="335" t="s">
        <v>309</v>
      </c>
      <c r="C7" s="289">
        <f>'4-1可供出售金融资产汇总'!C27</f>
        <v>0</v>
      </c>
      <c r="D7" s="198">
        <f>'4-1可供出售金融资产汇总'!E27</f>
        <v>0</v>
      </c>
      <c r="E7" s="198">
        <f t="shared" ref="E7:E37" si="0">D7-C7</f>
        <v>0</v>
      </c>
      <c r="F7" s="288" t="str">
        <f t="shared" ref="F7:F37" si="1">IF(C7=0,"",E7/C7*100)</f>
        <v/>
      </c>
    </row>
    <row r="8" s="4" customFormat="1" ht="15" customHeight="1" spans="1:6">
      <c r="A8" s="280" t="s">
        <v>773</v>
      </c>
      <c r="B8" s="335" t="s">
        <v>325</v>
      </c>
      <c r="C8" s="289">
        <f>'4-2持有至到期投资'!G26</f>
        <v>0</v>
      </c>
      <c r="D8" s="198">
        <f>'4-2持有至到期投资'!J26</f>
        <v>0</v>
      </c>
      <c r="E8" s="198">
        <f t="shared" si="0"/>
        <v>0</v>
      </c>
      <c r="F8" s="288" t="str">
        <f t="shared" si="1"/>
        <v/>
      </c>
    </row>
    <row r="9" ht="15" customHeight="1" spans="1:6">
      <c r="A9" s="280" t="s">
        <v>774</v>
      </c>
      <c r="B9" s="335" t="s">
        <v>311</v>
      </c>
      <c r="C9" s="289">
        <f>'4-3债权投资'!G26</f>
        <v>0</v>
      </c>
      <c r="D9" s="198">
        <f>'4-3债权投资'!J26</f>
        <v>0</v>
      </c>
      <c r="E9" s="198">
        <f t="shared" si="0"/>
        <v>0</v>
      </c>
      <c r="F9" s="288" t="str">
        <f t="shared" si="1"/>
        <v/>
      </c>
    </row>
    <row r="10" ht="15" customHeight="1" spans="1:6">
      <c r="A10" s="280" t="s">
        <v>775</v>
      </c>
      <c r="B10" s="335" t="s">
        <v>52</v>
      </c>
      <c r="C10" s="289">
        <f>'4-4其他债权投资'!G27</f>
        <v>0</v>
      </c>
      <c r="D10" s="289">
        <f>'4-4其他债权投资'!I27</f>
        <v>0</v>
      </c>
      <c r="E10" s="198">
        <f t="shared" si="0"/>
        <v>0</v>
      </c>
      <c r="F10" s="288" t="str">
        <f t="shared" si="1"/>
        <v/>
      </c>
    </row>
    <row r="11" ht="15" customHeight="1" spans="1:6">
      <c r="A11" s="280" t="s">
        <v>776</v>
      </c>
      <c r="B11" s="335" t="s">
        <v>312</v>
      </c>
      <c r="C11" s="289">
        <f>'4-5长期应收'!E26</f>
        <v>0</v>
      </c>
      <c r="D11" s="289">
        <f>'4-5长期应收'!L26</f>
        <v>0</v>
      </c>
      <c r="E11" s="198">
        <f t="shared" si="0"/>
        <v>0</v>
      </c>
      <c r="F11" s="288" t="str">
        <f t="shared" si="1"/>
        <v/>
      </c>
    </row>
    <row r="12" ht="15" customHeight="1" spans="1:6">
      <c r="A12" s="280" t="s">
        <v>777</v>
      </c>
      <c r="B12" s="335" t="s">
        <v>54</v>
      </c>
      <c r="C12" s="289">
        <f>'4-6长期股权投资'!I26</f>
        <v>0</v>
      </c>
      <c r="D12" s="289">
        <f>'4-6长期股权投资'!K26</f>
        <v>0</v>
      </c>
      <c r="E12" s="198">
        <f t="shared" si="0"/>
        <v>0</v>
      </c>
      <c r="F12" s="288" t="str">
        <f t="shared" si="1"/>
        <v/>
      </c>
    </row>
    <row r="13" ht="15" customHeight="1" spans="1:6">
      <c r="A13" s="280" t="s">
        <v>778</v>
      </c>
      <c r="B13" s="335" t="s">
        <v>55</v>
      </c>
      <c r="C13" s="289">
        <f>'4-7其他权益工具投资'!J26</f>
        <v>0</v>
      </c>
      <c r="D13" s="289">
        <f>'4-7其他权益工具投资'!L26</f>
        <v>0</v>
      </c>
      <c r="E13" s="198">
        <f t="shared" si="0"/>
        <v>0</v>
      </c>
      <c r="F13" s="288" t="str">
        <f t="shared" si="1"/>
        <v/>
      </c>
    </row>
    <row r="14" ht="15" customHeight="1" spans="1:6">
      <c r="A14" s="280" t="s">
        <v>779</v>
      </c>
      <c r="B14" s="335" t="s">
        <v>56</v>
      </c>
      <c r="C14" s="289">
        <f>'4-8其他非流动金融资产'!J26</f>
        <v>0</v>
      </c>
      <c r="D14" s="289">
        <f>'4-8其他非流动金融资产'!L26</f>
        <v>0</v>
      </c>
      <c r="E14" s="198">
        <f t="shared" si="0"/>
        <v>0</v>
      </c>
      <c r="F14" s="288" t="str">
        <f t="shared" si="1"/>
        <v/>
      </c>
    </row>
    <row r="15" ht="15" customHeight="1" spans="1:6">
      <c r="A15" s="280" t="s">
        <v>780</v>
      </c>
      <c r="B15" s="335" t="s">
        <v>58</v>
      </c>
      <c r="C15" s="289">
        <f>'4-9投资性房地产汇总'!C27</f>
        <v>0</v>
      </c>
      <c r="D15" s="198">
        <f>'4-9投资性房地产汇总'!E27</f>
        <v>0</v>
      </c>
      <c r="E15" s="198">
        <f t="shared" si="0"/>
        <v>0</v>
      </c>
      <c r="F15" s="288" t="str">
        <f t="shared" si="1"/>
        <v/>
      </c>
    </row>
    <row r="16" ht="15" customHeight="1" spans="1:6">
      <c r="A16" s="280" t="s">
        <v>781</v>
      </c>
      <c r="B16" s="335" t="s">
        <v>782</v>
      </c>
      <c r="C16" s="289">
        <f>'4-10固定资产汇总'!C22</f>
        <v>17672979.84</v>
      </c>
      <c r="D16" s="289">
        <f>'4-10固定资产汇总'!F22</f>
        <v>2440631</v>
      </c>
      <c r="E16" s="198">
        <f t="shared" si="0"/>
        <v>-15232348.84</v>
      </c>
      <c r="F16" s="288">
        <f t="shared" si="1"/>
        <v>-86.1900425276556</v>
      </c>
    </row>
    <row r="17" ht="15" customHeight="1" spans="1:6">
      <c r="A17" s="280"/>
      <c r="B17" s="336" t="s">
        <v>783</v>
      </c>
      <c r="C17" s="289">
        <f>'4-10固定资产汇总'!C8</f>
        <v>0</v>
      </c>
      <c r="D17" s="289">
        <f>'4-10固定资产汇总'!F8</f>
        <v>0</v>
      </c>
      <c r="E17" s="198">
        <f t="shared" si="0"/>
        <v>0</v>
      </c>
      <c r="F17" s="288" t="str">
        <f t="shared" si="1"/>
        <v/>
      </c>
    </row>
    <row r="18" ht="15" customHeight="1" spans="1:6">
      <c r="A18" s="280"/>
      <c r="B18" s="337" t="s">
        <v>784</v>
      </c>
      <c r="C18" s="289">
        <f>'4-10固定资产汇总'!C14</f>
        <v>17672979.84</v>
      </c>
      <c r="D18" s="289">
        <f>'4-10固定资产汇总'!F14</f>
        <v>2440631</v>
      </c>
      <c r="E18" s="198">
        <f t="shared" si="0"/>
        <v>-15232348.84</v>
      </c>
      <c r="F18" s="288">
        <f t="shared" si="1"/>
        <v>-86.1900425276556</v>
      </c>
    </row>
    <row r="19" ht="15" customHeight="1" spans="1:6">
      <c r="A19" s="280"/>
      <c r="B19" s="337" t="s">
        <v>785</v>
      </c>
      <c r="C19" s="289">
        <f>'4-10固定资产汇总'!C19</f>
        <v>0</v>
      </c>
      <c r="D19" s="289">
        <f>'4-10固定资产汇总'!F19</f>
        <v>0</v>
      </c>
      <c r="E19" s="198">
        <f t="shared" si="0"/>
        <v>0</v>
      </c>
      <c r="F19" s="288" t="str">
        <f t="shared" si="1"/>
        <v/>
      </c>
    </row>
    <row r="20" ht="15" customHeight="1" spans="1:6">
      <c r="A20" s="280"/>
      <c r="B20" s="338" t="s">
        <v>786</v>
      </c>
      <c r="C20" s="289">
        <f>C16-C21</f>
        <v>8175618.5</v>
      </c>
      <c r="D20" s="289">
        <f>D16-D21</f>
        <v>0</v>
      </c>
      <c r="E20" s="198">
        <f t="shared" si="0"/>
        <v>-8175618.5</v>
      </c>
      <c r="F20" s="288">
        <f t="shared" si="1"/>
        <v>-100</v>
      </c>
    </row>
    <row r="21" ht="15" customHeight="1" spans="1:6">
      <c r="A21" s="280"/>
      <c r="B21" s="336" t="s">
        <v>787</v>
      </c>
      <c r="C21" s="289">
        <f>'4-10固定资产汇总'!D22</f>
        <v>9497361.34</v>
      </c>
      <c r="D21" s="198">
        <f>'4-10固定资产汇总'!G24</f>
        <v>2440631</v>
      </c>
      <c r="E21" s="198">
        <f t="shared" si="0"/>
        <v>-7056730.34</v>
      </c>
      <c r="F21" s="288">
        <f t="shared" si="1"/>
        <v>-74.3020096569265</v>
      </c>
    </row>
    <row r="22" ht="15" customHeight="1" spans="1:6">
      <c r="A22" s="280"/>
      <c r="B22" s="336" t="s">
        <v>783</v>
      </c>
      <c r="C22" s="289">
        <f>'4-10固定资产汇总'!D8</f>
        <v>0</v>
      </c>
      <c r="D22" s="198">
        <f>'4-10固定资产汇总'!G8</f>
        <v>0</v>
      </c>
      <c r="E22" s="198">
        <f t="shared" si="0"/>
        <v>0</v>
      </c>
      <c r="F22" s="288" t="str">
        <f t="shared" si="1"/>
        <v/>
      </c>
    </row>
    <row r="23" ht="15" customHeight="1" spans="1:6">
      <c r="A23" s="280"/>
      <c r="B23" s="337" t="s">
        <v>784</v>
      </c>
      <c r="C23" s="289">
        <f>'4-10固定资产汇总'!D14</f>
        <v>9497361.34</v>
      </c>
      <c r="D23" s="198">
        <f>'4-10固定资产汇总'!G14</f>
        <v>2440631</v>
      </c>
      <c r="E23" s="198">
        <f t="shared" si="0"/>
        <v>-7056730.34</v>
      </c>
      <c r="F23" s="288">
        <f t="shared" si="1"/>
        <v>-74.3020096569265</v>
      </c>
    </row>
    <row r="24" ht="15" customHeight="1" spans="1:6">
      <c r="A24" s="280"/>
      <c r="B24" s="337" t="s">
        <v>785</v>
      </c>
      <c r="C24" s="289">
        <f>'4-10固定资产汇总'!D19</f>
        <v>0</v>
      </c>
      <c r="D24" s="198">
        <f>'4-10固定资产汇总'!G19</f>
        <v>0</v>
      </c>
      <c r="E24" s="198">
        <f t="shared" si="0"/>
        <v>0</v>
      </c>
      <c r="F24" s="288" t="str">
        <f t="shared" si="1"/>
        <v/>
      </c>
    </row>
    <row r="25" ht="15" customHeight="1" spans="1:6">
      <c r="A25" s="280"/>
      <c r="B25" s="338" t="s">
        <v>788</v>
      </c>
      <c r="C25" s="289">
        <f>'4-10固定资产汇总'!D23</f>
        <v>9497361.34</v>
      </c>
      <c r="D25" s="198"/>
      <c r="E25" s="198">
        <f t="shared" si="0"/>
        <v>-9497361.34</v>
      </c>
      <c r="F25" s="288">
        <f t="shared" si="1"/>
        <v>-100</v>
      </c>
    </row>
    <row r="26" ht="15" customHeight="1" spans="1:6">
      <c r="A26" s="280"/>
      <c r="B26" s="336" t="s">
        <v>326</v>
      </c>
      <c r="C26" s="289">
        <f>C21-C25</f>
        <v>0</v>
      </c>
      <c r="D26" s="198">
        <f>D21</f>
        <v>2440631</v>
      </c>
      <c r="E26" s="198">
        <f t="shared" si="0"/>
        <v>2440631</v>
      </c>
      <c r="F26" s="288" t="str">
        <f t="shared" si="1"/>
        <v/>
      </c>
    </row>
    <row r="27" ht="15" customHeight="1" spans="1:6">
      <c r="A27" s="280" t="s">
        <v>789</v>
      </c>
      <c r="B27" s="335" t="s">
        <v>281</v>
      </c>
      <c r="C27" s="289">
        <f>'4-11在建工程汇总'!C27</f>
        <v>0</v>
      </c>
      <c r="D27" s="198">
        <f>'4-11在建工程汇总'!D27</f>
        <v>0</v>
      </c>
      <c r="E27" s="198">
        <f t="shared" si="0"/>
        <v>0</v>
      </c>
      <c r="F27" s="288" t="str">
        <f t="shared" si="1"/>
        <v/>
      </c>
    </row>
    <row r="28" customHeight="1" spans="1:6">
      <c r="A28" s="280" t="s">
        <v>790</v>
      </c>
      <c r="B28" s="335" t="s">
        <v>75</v>
      </c>
      <c r="C28" s="289">
        <f>'4-12生产性生物资产'!H26</f>
        <v>0</v>
      </c>
      <c r="D28" s="198">
        <f>'4-12生产性生物资产'!M26</f>
        <v>0</v>
      </c>
      <c r="E28" s="198">
        <f t="shared" si="0"/>
        <v>0</v>
      </c>
      <c r="F28" s="288" t="str">
        <f t="shared" si="1"/>
        <v/>
      </c>
    </row>
    <row r="29" customHeight="1" spans="1:6">
      <c r="A29" s="280" t="s">
        <v>791</v>
      </c>
      <c r="B29" s="335" t="s">
        <v>76</v>
      </c>
      <c r="C29" s="289">
        <f>'4-13油气资产'!J26</f>
        <v>0</v>
      </c>
      <c r="D29" s="198">
        <f>'4-13油气资产'!N26</f>
        <v>0</v>
      </c>
      <c r="E29" s="198">
        <f t="shared" si="0"/>
        <v>0</v>
      </c>
      <c r="F29" s="288" t="str">
        <f t="shared" si="1"/>
        <v/>
      </c>
    </row>
    <row r="30" customHeight="1" spans="1:6">
      <c r="A30" s="280" t="s">
        <v>792</v>
      </c>
      <c r="B30" s="335" t="s">
        <v>77</v>
      </c>
      <c r="C30" s="289">
        <f>'4-14使用权资产'!J26</f>
        <v>0</v>
      </c>
      <c r="D30" s="289">
        <f>'4-14使用权资产'!L26</f>
        <v>0</v>
      </c>
      <c r="E30" s="198">
        <f t="shared" si="0"/>
        <v>0</v>
      </c>
      <c r="F30" s="288" t="str">
        <f t="shared" si="1"/>
        <v/>
      </c>
    </row>
    <row r="31" customHeight="1" spans="1:6">
      <c r="A31" s="280" t="s">
        <v>793</v>
      </c>
      <c r="B31" s="335" t="s">
        <v>327</v>
      </c>
      <c r="C31" s="289">
        <f>'4-15无形资产汇总'!C27</f>
        <v>0</v>
      </c>
      <c r="D31" s="289">
        <f>'4-15无形资产汇总'!E27</f>
        <v>0</v>
      </c>
      <c r="E31" s="198">
        <f t="shared" si="0"/>
        <v>0</v>
      </c>
      <c r="F31" s="288" t="str">
        <f t="shared" si="1"/>
        <v/>
      </c>
    </row>
    <row r="32" customHeight="1" spans="1:6">
      <c r="A32" s="280"/>
      <c r="B32" s="335" t="s">
        <v>794</v>
      </c>
      <c r="C32" s="289">
        <f>'4-15无形资产汇总'!C7</f>
        <v>0</v>
      </c>
      <c r="D32" s="289">
        <f>'4-15无形资产汇总'!E7</f>
        <v>0</v>
      </c>
      <c r="E32" s="198">
        <f t="shared" si="0"/>
        <v>0</v>
      </c>
      <c r="F32" s="288" t="str">
        <f t="shared" si="1"/>
        <v/>
      </c>
    </row>
    <row r="33" customHeight="1" spans="1:6">
      <c r="A33" s="280" t="s">
        <v>795</v>
      </c>
      <c r="B33" s="335" t="s">
        <v>82</v>
      </c>
      <c r="C33" s="289">
        <f>'4-16开发支出'!G27</f>
        <v>0</v>
      </c>
      <c r="D33" s="289">
        <f>'4-16开发支出'!H27</f>
        <v>0</v>
      </c>
      <c r="E33" s="198">
        <f t="shared" si="0"/>
        <v>0</v>
      </c>
      <c r="F33" s="288" t="str">
        <f t="shared" si="1"/>
        <v/>
      </c>
    </row>
    <row r="34" customHeight="1" spans="1:6">
      <c r="A34" s="280" t="s">
        <v>796</v>
      </c>
      <c r="B34" s="335" t="s">
        <v>83</v>
      </c>
      <c r="C34" s="289">
        <f>'4-17商誉'!D27</f>
        <v>0</v>
      </c>
      <c r="D34" s="289">
        <f>'4-17商誉'!E27</f>
        <v>0</v>
      </c>
      <c r="E34" s="198">
        <f t="shared" si="0"/>
        <v>0</v>
      </c>
      <c r="F34" s="288" t="str">
        <f t="shared" si="1"/>
        <v/>
      </c>
    </row>
    <row r="35" customHeight="1" spans="1:6">
      <c r="A35" s="280" t="s">
        <v>797</v>
      </c>
      <c r="B35" s="335" t="s">
        <v>84</v>
      </c>
      <c r="C35" s="289">
        <f>'4-18长期待摊费用'!G27</f>
        <v>0</v>
      </c>
      <c r="D35" s="289">
        <f>'4-18长期待摊费用'!H27</f>
        <v>0</v>
      </c>
      <c r="E35" s="198">
        <f t="shared" si="0"/>
        <v>0</v>
      </c>
      <c r="F35" s="288" t="str">
        <f t="shared" si="1"/>
        <v/>
      </c>
    </row>
    <row r="36" customHeight="1" spans="1:6">
      <c r="A36" s="280" t="s">
        <v>798</v>
      </c>
      <c r="B36" s="335" t="s">
        <v>85</v>
      </c>
      <c r="C36" s="289">
        <f>'4-19递延所得税资产'!D27</f>
        <v>0</v>
      </c>
      <c r="D36" s="289">
        <f>'4-19递延所得税资产'!E27</f>
        <v>0</v>
      </c>
      <c r="E36" s="198">
        <f t="shared" si="0"/>
        <v>0</v>
      </c>
      <c r="F36" s="288" t="str">
        <f t="shared" si="1"/>
        <v/>
      </c>
    </row>
    <row r="37" customHeight="1" spans="1:6">
      <c r="A37" s="280" t="s">
        <v>799</v>
      </c>
      <c r="B37" s="335" t="s">
        <v>314</v>
      </c>
      <c r="C37" s="289">
        <f>'4-20其他非流动资产'!D27</f>
        <v>0</v>
      </c>
      <c r="D37" s="289">
        <f>'4-20其他非流动资产'!E27</f>
        <v>0</v>
      </c>
      <c r="E37" s="198">
        <f t="shared" si="0"/>
        <v>0</v>
      </c>
      <c r="F37" s="288" t="str">
        <f t="shared" si="1"/>
        <v/>
      </c>
    </row>
    <row r="38" customHeight="1" spans="1:6">
      <c r="A38" s="280"/>
      <c r="B38" s="61"/>
      <c r="C38" s="289"/>
      <c r="D38" s="198"/>
      <c r="E38" s="198"/>
      <c r="F38" s="291"/>
    </row>
    <row r="39" customHeight="1" spans="1:6">
      <c r="A39" s="17" t="s">
        <v>465</v>
      </c>
      <c r="B39" s="18"/>
      <c r="C39" s="289">
        <f>SUM(C7:C15,C26:C38)-C32</f>
        <v>0</v>
      </c>
      <c r="D39" s="289">
        <f>SUM(D7:D15,D26:D38)-D32</f>
        <v>2440631</v>
      </c>
      <c r="E39" s="289">
        <f t="shared" ref="E39" si="2">SUM(E7:E15,E26:E38)-E32</f>
        <v>2440631</v>
      </c>
      <c r="F39" s="291" t="str">
        <f>IF(C39=0,"",E39/C39*100)</f>
        <v/>
      </c>
    </row>
    <row r="40" customHeight="1" spans="1:7">
      <c r="A40" s="3" t="str">
        <f>基本信息输入表!$K$6&amp;"填表人："&amp;基本信息输入表!$M$85</f>
        <v>产权持有单位填表人：</v>
      </c>
      <c r="E40" s="3" t="str">
        <f>"评估人员："&amp;基本信息输入表!$Q$85</f>
        <v>评估人员：</v>
      </c>
      <c r="G40" s="3" t="s">
        <v>473</v>
      </c>
    </row>
    <row r="41" customHeight="1" spans="1:7">
      <c r="A41" s="3" t="str">
        <f>"填表日期："&amp;YEAR(基本信息输入表!$O$85)&amp;"年"&amp;MONTH(基本信息输入表!$O$85)&amp;"月"&amp;DAY(基本信息输入表!$O$85)&amp;"日"</f>
        <v>填表日期：1900年1月0日</v>
      </c>
      <c r="G41" s="3" t="s">
        <v>474</v>
      </c>
    </row>
  </sheetData>
  <mergeCells count="3">
    <mergeCell ref="A2:F2"/>
    <mergeCell ref="A3:F3"/>
    <mergeCell ref="A39:B39"/>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0" orientation="landscape"/>
  <headerFooter scaleWithDoc="0">
    <oddFooter>&amp;C&amp;"Arial Narrow,常规"&amp;10 &amp;"宋体,常规"第&amp;"Arial Narrow,常规"&amp;P&amp;"宋体,常规"页，共&amp;"Arial Narrow,常规"&amp;N&amp;"宋体,常规"页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GridLines="0" workbookViewId="0">
      <selection activeCell="O30" sqref="O30"/>
    </sheetView>
  </sheetViews>
  <sheetFormatPr defaultColWidth="9" defaultRowHeight="12" outlineLevelCol="7"/>
  <cols>
    <col min="1" max="1" width="6.69166666666667" style="3" customWidth="1"/>
    <col min="2" max="2" width="26.6916666666667" style="3" customWidth="1"/>
    <col min="3" max="6" width="18.6916666666667" style="3" customWidth="1"/>
    <col min="7" max="7" width="12.6916666666667" style="3" customWidth="1"/>
    <col min="8" max="8" width="9" style="3"/>
    <col min="9" max="9" width="9.69166666666667" style="3" customWidth="1"/>
    <col min="10" max="16384" width="9" style="3"/>
  </cols>
  <sheetData>
    <row r="1" ht="15.75" customHeight="1" spans="1:1">
      <c r="A1" s="6" t="s">
        <v>800</v>
      </c>
    </row>
    <row r="2" s="1" customFormat="1" ht="30" customHeight="1" spans="1:1">
      <c r="A2" s="7" t="s">
        <v>801</v>
      </c>
    </row>
    <row r="3" ht="15.75" customHeight="1" spans="1:1">
      <c r="A3" s="4" t="s">
        <v>802</v>
      </c>
    </row>
    <row r="4" ht="14.25" customHeight="1" spans="1:7">
      <c r="A4" s="4"/>
      <c r="B4" s="4"/>
      <c r="C4" s="4"/>
      <c r="D4" s="4"/>
      <c r="E4" s="4"/>
      <c r="F4" s="4"/>
      <c r="G4" s="8" t="s">
        <v>803</v>
      </c>
    </row>
    <row r="5" ht="15.75" customHeight="1" spans="1:7">
      <c r="A5" s="9" t="s">
        <v>804</v>
      </c>
      <c r="B5" s="9"/>
      <c r="G5" s="8" t="s">
        <v>445</v>
      </c>
    </row>
    <row r="6" s="2" customFormat="1" ht="15.75" customHeight="1" spans="1:7">
      <c r="A6" s="34" t="s">
        <v>490</v>
      </c>
      <c r="B6" s="34" t="s">
        <v>268</v>
      </c>
      <c r="C6" s="34" t="s">
        <v>215</v>
      </c>
      <c r="D6" s="34" t="s">
        <v>284</v>
      </c>
      <c r="E6" s="34" t="s">
        <v>216</v>
      </c>
      <c r="F6" s="60" t="s">
        <v>289</v>
      </c>
      <c r="G6" s="34" t="s">
        <v>218</v>
      </c>
    </row>
    <row r="7" ht="15" customHeight="1" spans="1:7">
      <c r="A7" s="280" t="s">
        <v>805</v>
      </c>
      <c r="B7" s="61" t="s">
        <v>806</v>
      </c>
      <c r="C7" s="289">
        <f>'4-1-1可供出售_股票投资'!I24</f>
        <v>0</v>
      </c>
      <c r="D7" s="289">
        <f>'4-1-1可供出售_股票投资'!J24</f>
        <v>0</v>
      </c>
      <c r="E7" s="198">
        <f>'4-1-1可供出售_股票投资'!L26</f>
        <v>0</v>
      </c>
      <c r="F7" s="198">
        <f>E7-C7+D7</f>
        <v>0</v>
      </c>
      <c r="G7" s="288" t="str">
        <f>IF(C7-D7=0,"",(E7-C7+D7)/(C7-D7)*100)</f>
        <v/>
      </c>
    </row>
    <row r="8" ht="15" customHeight="1" spans="1:7">
      <c r="A8" s="280" t="s">
        <v>807</v>
      </c>
      <c r="B8" s="74" t="s">
        <v>808</v>
      </c>
      <c r="C8" s="289">
        <f>'4-1-2可供出售_债券投资'!I24</f>
        <v>0</v>
      </c>
      <c r="D8" s="289">
        <f>'4-1-2可供出售_债券投资'!J24</f>
        <v>0</v>
      </c>
      <c r="E8" s="198">
        <f>'4-1-2可供出售_债券投资'!M26</f>
        <v>0</v>
      </c>
      <c r="F8" s="198">
        <f>E8-C8+D8</f>
        <v>0</v>
      </c>
      <c r="G8" s="288" t="str">
        <f>IF(C8-D8=0,"",(E8-C8+D8)/(C8-D8)*100)</f>
        <v/>
      </c>
    </row>
    <row r="9" ht="15" customHeight="1" spans="1:7">
      <c r="A9" s="280" t="s">
        <v>809</v>
      </c>
      <c r="B9" s="74" t="s">
        <v>810</v>
      </c>
      <c r="C9" s="289">
        <f>'4-1-3可供出售_其他投资'!G24</f>
        <v>0</v>
      </c>
      <c r="D9" s="289">
        <f>'4-1-3可供出售_其他投资'!H24</f>
        <v>0</v>
      </c>
      <c r="E9" s="198">
        <f>'4-1-3可供出售_其他投资'!K26</f>
        <v>0</v>
      </c>
      <c r="F9" s="198">
        <f>E9-C9+D9</f>
        <v>0</v>
      </c>
      <c r="G9" s="288" t="str">
        <f>IF(C9-D9=0,"",(E9-C9+D9)/(C9-D9)*100)</f>
        <v/>
      </c>
    </row>
    <row r="10" ht="15" customHeight="1" spans="1:7">
      <c r="A10" s="280"/>
      <c r="B10" s="74"/>
      <c r="C10" s="289"/>
      <c r="D10" s="289"/>
      <c r="E10" s="198"/>
      <c r="F10" s="198"/>
      <c r="G10" s="288"/>
    </row>
    <row r="11" ht="15" customHeight="1" spans="1:7">
      <c r="A11" s="280"/>
      <c r="B11" s="74"/>
      <c r="C11" s="289"/>
      <c r="D11" s="289"/>
      <c r="E11" s="198"/>
      <c r="F11" s="198"/>
      <c r="G11" s="288"/>
    </row>
    <row r="12" ht="15" customHeight="1" spans="1:7">
      <c r="A12" s="280"/>
      <c r="B12" s="74"/>
      <c r="C12" s="289"/>
      <c r="D12" s="289"/>
      <c r="E12" s="198"/>
      <c r="F12" s="198"/>
      <c r="G12" s="288"/>
    </row>
    <row r="13" ht="15" customHeight="1" spans="1:7">
      <c r="A13" s="280"/>
      <c r="B13" s="74"/>
      <c r="C13" s="289"/>
      <c r="D13" s="289"/>
      <c r="E13" s="198"/>
      <c r="F13" s="198"/>
      <c r="G13" s="288"/>
    </row>
    <row r="14" ht="15" customHeight="1" spans="1:7">
      <c r="A14" s="280"/>
      <c r="B14" s="74"/>
      <c r="C14" s="289"/>
      <c r="D14" s="289"/>
      <c r="E14" s="198"/>
      <c r="F14" s="198"/>
      <c r="G14" s="288"/>
    </row>
    <row r="15" ht="15" customHeight="1" spans="1:7">
      <c r="A15" s="280"/>
      <c r="B15" s="61"/>
      <c r="C15" s="289"/>
      <c r="D15" s="289"/>
      <c r="E15" s="198"/>
      <c r="F15" s="198"/>
      <c r="G15" s="288"/>
    </row>
    <row r="16" ht="15" customHeight="1" spans="1:7">
      <c r="A16" s="280"/>
      <c r="B16" s="61"/>
      <c r="C16" s="289"/>
      <c r="D16" s="289"/>
      <c r="E16" s="198"/>
      <c r="F16" s="198"/>
      <c r="G16" s="288"/>
    </row>
    <row r="17" ht="15" customHeight="1" spans="1:7">
      <c r="A17" s="280"/>
      <c r="B17" s="61"/>
      <c r="C17" s="289"/>
      <c r="D17" s="289"/>
      <c r="E17" s="198"/>
      <c r="F17" s="198"/>
      <c r="G17" s="288"/>
    </row>
    <row r="18" ht="15" customHeight="1" spans="1:7">
      <c r="A18" s="280"/>
      <c r="B18" s="61"/>
      <c r="C18" s="289"/>
      <c r="D18" s="332"/>
      <c r="E18" s="198"/>
      <c r="F18" s="198"/>
      <c r="G18" s="288"/>
    </row>
    <row r="19" ht="15" customHeight="1" spans="1:7">
      <c r="A19" s="44"/>
      <c r="B19" s="61"/>
      <c r="C19" s="289"/>
      <c r="D19" s="289"/>
      <c r="E19" s="198"/>
      <c r="F19" s="198"/>
      <c r="G19" s="288"/>
    </row>
    <row r="20" ht="15" customHeight="1" spans="1:7">
      <c r="A20" s="44"/>
      <c r="B20" s="61"/>
      <c r="C20" s="289"/>
      <c r="D20" s="289"/>
      <c r="E20" s="198"/>
      <c r="F20" s="198"/>
      <c r="G20" s="288"/>
    </row>
    <row r="21" ht="15" customHeight="1" spans="1:7">
      <c r="A21" s="44"/>
      <c r="B21" s="61"/>
      <c r="C21" s="289"/>
      <c r="D21" s="289"/>
      <c r="E21" s="198"/>
      <c r="F21" s="198"/>
      <c r="G21" s="288"/>
    </row>
    <row r="22" ht="15" customHeight="1" spans="1:7">
      <c r="A22" s="44"/>
      <c r="B22" s="61"/>
      <c r="C22" s="289"/>
      <c r="D22" s="289"/>
      <c r="E22" s="198"/>
      <c r="F22" s="198"/>
      <c r="G22" s="288"/>
    </row>
    <row r="23" ht="15" customHeight="1" spans="1:7">
      <c r="A23" s="44"/>
      <c r="B23" s="61"/>
      <c r="C23" s="289"/>
      <c r="D23" s="289"/>
      <c r="E23" s="198"/>
      <c r="F23" s="198"/>
      <c r="G23" s="288"/>
    </row>
    <row r="24" ht="15" customHeight="1" spans="1:7">
      <c r="A24" s="44"/>
      <c r="B24" s="61"/>
      <c r="C24" s="289"/>
      <c r="D24" s="289"/>
      <c r="E24" s="198"/>
      <c r="F24" s="198"/>
      <c r="G24" s="288"/>
    </row>
    <row r="25" ht="15" customHeight="1" spans="1:7">
      <c r="A25" s="44" t="s">
        <v>309</v>
      </c>
      <c r="B25" s="63"/>
      <c r="C25" s="289">
        <f>SUM(C7:C24)</f>
        <v>0</v>
      </c>
      <c r="D25" s="289">
        <f>SUM(D7:D24)</f>
        <v>0</v>
      </c>
      <c r="E25" s="289">
        <f>SUM(E7:E24)</f>
        <v>0</v>
      </c>
      <c r="F25" s="198">
        <f>E25-C25+D25</f>
        <v>0</v>
      </c>
      <c r="G25" s="288" t="str">
        <f>IF(C25-D25=0,"",(E25-C25+D25)/(C25-D25)*100)</f>
        <v/>
      </c>
    </row>
    <row r="26" ht="15" customHeight="1" spans="1:7">
      <c r="A26" s="37" t="s">
        <v>811</v>
      </c>
      <c r="B26" s="38"/>
      <c r="C26" s="333">
        <f>D25</f>
        <v>0</v>
      </c>
      <c r="D26" s="333"/>
      <c r="E26" s="334"/>
      <c r="F26" s="198"/>
      <c r="G26" s="288"/>
    </row>
    <row r="27" ht="15" customHeight="1" spans="1:7">
      <c r="A27" s="37" t="s">
        <v>812</v>
      </c>
      <c r="B27" s="38"/>
      <c r="C27" s="289">
        <f>C25-C26</f>
        <v>0</v>
      </c>
      <c r="D27" s="289"/>
      <c r="E27" s="198">
        <f>E25</f>
        <v>0</v>
      </c>
      <c r="F27" s="198">
        <f>E27-C27</f>
        <v>0</v>
      </c>
      <c r="G27" s="288" t="str">
        <f>IF(C27-D27=0,"",(E27-C27+D27)/(C27-D27)*100)</f>
        <v/>
      </c>
    </row>
    <row r="28" ht="15.75" customHeight="1" spans="1:8">
      <c r="A28" s="3" t="str">
        <f>基本信息输入表!$K$6&amp;"填表人："&amp;基本信息输入表!$M$45</f>
        <v>产权持有单位填表人：</v>
      </c>
      <c r="E28" s="3" t="str">
        <f>"评估人员："&amp;基本信息输入表!$Q$45</f>
        <v>评估人员：</v>
      </c>
      <c r="H28" s="3" t="s">
        <v>473</v>
      </c>
    </row>
    <row r="29" ht="15.75" customHeight="1" spans="1:8">
      <c r="A29" s="3" t="str">
        <f>"填表日期："&amp;YEAR(基本信息输入表!$O$45)&amp;"年"&amp;MONTH(基本信息输入表!$O$45)&amp;"月"&amp;DAY(基本信息输入表!$O$45)&amp;"日"</f>
        <v>填表日期：1900年1月0日</v>
      </c>
      <c r="H29" s="3" t="s">
        <v>474</v>
      </c>
    </row>
  </sheetData>
  <mergeCells count="5">
    <mergeCell ref="A2:G2"/>
    <mergeCell ref="A3:G3"/>
    <mergeCell ref="A25:B25"/>
    <mergeCell ref="A26:B26"/>
    <mergeCell ref="A27:B27"/>
  </mergeCells>
  <hyperlinks>
    <hyperlink ref="A1" location="索引目录!Print_Titles"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showGridLines="0" topLeftCell="A7" workbookViewId="0">
      <selection activeCell="O30" sqref="O30"/>
    </sheetView>
  </sheetViews>
  <sheetFormatPr defaultColWidth="9" defaultRowHeight="20" customHeight="1"/>
  <cols>
    <col min="1" max="1" width="10.1916666666667" style="312" customWidth="1"/>
    <col min="2" max="2" width="10.6916666666667" style="312" customWidth="1"/>
    <col min="3" max="3" width="12.8166666666667" style="312" customWidth="1"/>
    <col min="4" max="5" width="8.31666666666667" style="312" customWidth="1"/>
    <col min="6" max="6" width="11.1916666666667" style="312" customWidth="1"/>
    <col min="7" max="7" width="10.1916666666667" style="312" customWidth="1"/>
    <col min="8" max="8" width="10.5" style="312" customWidth="1"/>
    <col min="9" max="9" width="14.3166666666667" style="312" customWidth="1"/>
    <col min="10" max="10" width="12.3166666666667" style="312" customWidth="1"/>
    <col min="11" max="11" width="10.6916666666667" style="312" customWidth="1"/>
    <col min="12" max="12" width="12.3166666666667" style="312" customWidth="1"/>
    <col min="13" max="13" width="10.6916666666667" style="312" customWidth="1"/>
    <col min="14" max="14" width="15.8166666666667" style="312" customWidth="1"/>
    <col min="15" max="15" width="5.31666666666667" style="313" customWidth="1"/>
    <col min="16" max="16384" width="9" style="312"/>
  </cols>
  <sheetData>
    <row r="1" s="310" customFormat="1" ht="28.05" customHeight="1" spans="1:15">
      <c r="A1" s="314" t="s">
        <v>0</v>
      </c>
      <c r="B1" s="3"/>
      <c r="C1" s="3"/>
      <c r="D1" s="3"/>
      <c r="E1" s="3"/>
      <c r="F1" s="3"/>
      <c r="G1" s="3"/>
      <c r="H1" s="3"/>
      <c r="I1" s="3"/>
      <c r="J1" s="3"/>
      <c r="K1" s="3"/>
      <c r="L1" s="3"/>
      <c r="M1" s="3"/>
      <c r="N1" s="324" t="str">
        <f t="array" ref="N1:O1">"请勿删除或清空该列内容"</f>
        <v>请勿删除或清空该列内容</v>
      </c>
      <c r="O1" s="23" t="str">
        <v>请勿删除或清空该列内容</v>
      </c>
    </row>
    <row r="2" s="310" customFormat="1" ht="22.5" spans="1:15">
      <c r="A2" s="7" t="s">
        <v>813</v>
      </c>
      <c r="B2" s="1"/>
      <c r="C2" s="1"/>
      <c r="D2" s="1"/>
      <c r="E2" s="1"/>
      <c r="F2" s="1"/>
      <c r="G2" s="1"/>
      <c r="H2" s="1"/>
      <c r="I2" s="1"/>
      <c r="J2" s="1"/>
      <c r="K2" s="1"/>
      <c r="L2" s="1"/>
      <c r="M2" s="1"/>
      <c r="O2" s="325" t="str">
        <f t="array" ref="O2:O7">""</f>
        <v/>
      </c>
    </row>
    <row r="3" s="310" customFormat="1" ht="18.75" spans="1:15">
      <c r="A3" s="4" t="str">
        <f>"评估基准日："&amp;TEXT(基本信息输入表!M7,"yyyy年mm月dd日")</f>
        <v>评估基准日：2024年06月30日</v>
      </c>
      <c r="B3" s="3"/>
      <c r="C3" s="3"/>
      <c r="D3" s="3"/>
      <c r="E3" s="3"/>
      <c r="F3" s="3"/>
      <c r="G3" s="3"/>
      <c r="H3" s="3"/>
      <c r="I3" s="3"/>
      <c r="J3" s="3"/>
      <c r="K3" s="3"/>
      <c r="L3" s="3"/>
      <c r="M3" s="3"/>
      <c r="O3" s="325" t="str">
        <v/>
      </c>
    </row>
    <row r="4" s="310" customFormat="1" ht="18.75" spans="1:15">
      <c r="A4" s="4"/>
      <c r="B4" s="4"/>
      <c r="C4" s="4"/>
      <c r="D4" s="4"/>
      <c r="E4" s="4"/>
      <c r="F4" s="4"/>
      <c r="G4" s="4"/>
      <c r="H4" s="4"/>
      <c r="I4" s="4"/>
      <c r="J4" s="4"/>
      <c r="K4" s="4"/>
      <c r="L4" s="4"/>
      <c r="M4" s="8" t="s">
        <v>814</v>
      </c>
      <c r="O4" s="325" t="str">
        <v/>
      </c>
    </row>
    <row r="5" s="310" customFormat="1" ht="18.75" spans="1:15">
      <c r="A5" s="3" t="str">
        <f>基本信息输入表!K6&amp;"："&amp;基本信息输入表!M6</f>
        <v>产权持有单位：贵州林东煤业发展有限责任公司</v>
      </c>
      <c r="B5" s="3"/>
      <c r="C5" s="3"/>
      <c r="D5" s="3"/>
      <c r="E5" s="3"/>
      <c r="F5" s="3"/>
      <c r="G5" s="3"/>
      <c r="H5" s="3"/>
      <c r="I5" s="3"/>
      <c r="J5" s="3"/>
      <c r="K5" s="3"/>
      <c r="L5" s="3"/>
      <c r="M5" s="8" t="s">
        <v>445</v>
      </c>
      <c r="O5" s="325" t="str">
        <v/>
      </c>
    </row>
    <row r="6" s="311" customFormat="1" ht="37.5" customHeight="1" spans="1:15">
      <c r="A6" s="315" t="s">
        <v>472</v>
      </c>
      <c r="B6" s="315" t="s">
        <v>544</v>
      </c>
      <c r="C6" s="315" t="s">
        <v>815</v>
      </c>
      <c r="D6" s="315" t="s">
        <v>816</v>
      </c>
      <c r="E6" s="315" t="s">
        <v>545</v>
      </c>
      <c r="F6" s="315" t="s">
        <v>546</v>
      </c>
      <c r="G6" s="315" t="s">
        <v>817</v>
      </c>
      <c r="H6" s="315" t="s">
        <v>818</v>
      </c>
      <c r="I6" s="315" t="s">
        <v>215</v>
      </c>
      <c r="J6" s="315" t="s">
        <v>284</v>
      </c>
      <c r="K6" s="315" t="s">
        <v>648</v>
      </c>
      <c r="L6" s="315" t="s">
        <v>319</v>
      </c>
      <c r="M6" s="315" t="s">
        <v>348</v>
      </c>
      <c r="N6" s="2" t="s">
        <v>518</v>
      </c>
      <c r="O6" s="326" t="str">
        <v/>
      </c>
    </row>
    <row r="7" ht="15" customHeight="1" spans="1:15">
      <c r="A7" s="316" t="str">
        <f>IF(B7="","",ROW()-6)</f>
        <v/>
      </c>
      <c r="B7" s="316"/>
      <c r="C7" s="317"/>
      <c r="D7" s="318"/>
      <c r="E7" s="329"/>
      <c r="F7" s="320"/>
      <c r="G7" s="320"/>
      <c r="H7" s="320"/>
      <c r="I7" s="320"/>
      <c r="J7" s="320"/>
      <c r="K7" s="320"/>
      <c r="L7" s="320"/>
      <c r="M7" s="318"/>
      <c r="N7" s="4" t="str">
        <f>"A"&amp;ROW()-6</f>
        <v>A1</v>
      </c>
      <c r="O7" s="313" t="str">
        <v/>
      </c>
    </row>
    <row r="8" ht="15" customHeight="1" spans="1:14">
      <c r="A8" s="316" t="str">
        <f t="shared" ref="A8:A23" si="0">IF(B8="","",ROW()-6)</f>
        <v/>
      </c>
      <c r="B8" s="316"/>
      <c r="C8" s="317"/>
      <c r="D8" s="318"/>
      <c r="E8" s="318"/>
      <c r="F8" s="320"/>
      <c r="G8" s="320"/>
      <c r="H8" s="320"/>
      <c r="I8" s="320"/>
      <c r="J8" s="320"/>
      <c r="K8" s="320"/>
      <c r="L8" s="320"/>
      <c r="M8" s="318"/>
      <c r="N8" s="4" t="str">
        <f t="shared" ref="N8:N23" si="1">"A"&amp;ROW()-6</f>
        <v>A2</v>
      </c>
    </row>
    <row r="9" ht="15" customHeight="1" spans="1:14">
      <c r="A9" s="316" t="str">
        <f t="shared" si="0"/>
        <v/>
      </c>
      <c r="B9" s="316"/>
      <c r="C9" s="317"/>
      <c r="D9" s="318"/>
      <c r="E9" s="318"/>
      <c r="F9" s="320"/>
      <c r="G9" s="320"/>
      <c r="H9" s="320"/>
      <c r="I9" s="320"/>
      <c r="J9" s="320"/>
      <c r="K9" s="320"/>
      <c r="L9" s="320"/>
      <c r="M9" s="318"/>
      <c r="N9" s="4" t="str">
        <f t="shared" si="1"/>
        <v>A3</v>
      </c>
    </row>
    <row r="10" ht="15" customHeight="1" spans="1:14">
      <c r="A10" s="316" t="str">
        <f t="shared" si="0"/>
        <v/>
      </c>
      <c r="B10" s="316"/>
      <c r="C10" s="317"/>
      <c r="D10" s="318"/>
      <c r="E10" s="318"/>
      <c r="F10" s="320"/>
      <c r="G10" s="320"/>
      <c r="H10" s="320"/>
      <c r="I10" s="320"/>
      <c r="J10" s="320"/>
      <c r="K10" s="320"/>
      <c r="L10" s="320"/>
      <c r="M10" s="318"/>
      <c r="N10" s="4" t="str">
        <f t="shared" si="1"/>
        <v>A4</v>
      </c>
    </row>
    <row r="11" ht="15" customHeight="1" spans="1:14">
      <c r="A11" s="316" t="str">
        <f t="shared" si="0"/>
        <v/>
      </c>
      <c r="B11" s="316"/>
      <c r="C11" s="317"/>
      <c r="D11" s="318"/>
      <c r="E11" s="318"/>
      <c r="F11" s="320"/>
      <c r="G11" s="320"/>
      <c r="H11" s="320"/>
      <c r="I11" s="320"/>
      <c r="J11" s="320"/>
      <c r="K11" s="320"/>
      <c r="L11" s="320"/>
      <c r="M11" s="318"/>
      <c r="N11" s="4" t="str">
        <f t="shared" si="1"/>
        <v>A5</v>
      </c>
    </row>
    <row r="12" ht="15" customHeight="1" spans="1:14">
      <c r="A12" s="316" t="str">
        <f t="shared" si="0"/>
        <v/>
      </c>
      <c r="B12" s="316"/>
      <c r="C12" s="317"/>
      <c r="D12" s="318"/>
      <c r="E12" s="318"/>
      <c r="F12" s="320"/>
      <c r="G12" s="320"/>
      <c r="H12" s="320"/>
      <c r="I12" s="320"/>
      <c r="J12" s="320"/>
      <c r="K12" s="320"/>
      <c r="L12" s="320"/>
      <c r="M12" s="318"/>
      <c r="N12" s="4" t="str">
        <f t="shared" si="1"/>
        <v>A6</v>
      </c>
    </row>
    <row r="13" ht="15" customHeight="1" spans="1:14">
      <c r="A13" s="316" t="str">
        <f t="shared" si="0"/>
        <v/>
      </c>
      <c r="B13" s="316"/>
      <c r="C13" s="317"/>
      <c r="D13" s="318"/>
      <c r="E13" s="318"/>
      <c r="F13" s="320"/>
      <c r="G13" s="320"/>
      <c r="H13" s="320"/>
      <c r="I13" s="320"/>
      <c r="J13" s="320"/>
      <c r="K13" s="320"/>
      <c r="L13" s="320"/>
      <c r="M13" s="318"/>
      <c r="N13" s="4" t="str">
        <f t="shared" si="1"/>
        <v>A7</v>
      </c>
    </row>
    <row r="14" ht="15" customHeight="1" spans="1:14">
      <c r="A14" s="316" t="str">
        <f t="shared" si="0"/>
        <v/>
      </c>
      <c r="B14" s="316"/>
      <c r="C14" s="317"/>
      <c r="D14" s="318"/>
      <c r="E14" s="318"/>
      <c r="F14" s="320"/>
      <c r="G14" s="320"/>
      <c r="H14" s="320"/>
      <c r="I14" s="320"/>
      <c r="J14" s="320"/>
      <c r="K14" s="320"/>
      <c r="L14" s="320"/>
      <c r="M14" s="318"/>
      <c r="N14" s="4" t="str">
        <f t="shared" si="1"/>
        <v>A8</v>
      </c>
    </row>
    <row r="15" ht="15" customHeight="1" spans="1:14">
      <c r="A15" s="316" t="str">
        <f t="shared" si="0"/>
        <v/>
      </c>
      <c r="B15" s="316"/>
      <c r="C15" s="317"/>
      <c r="D15" s="318"/>
      <c r="E15" s="318"/>
      <c r="F15" s="320"/>
      <c r="G15" s="320"/>
      <c r="H15" s="320"/>
      <c r="I15" s="320"/>
      <c r="J15" s="320"/>
      <c r="K15" s="320"/>
      <c r="L15" s="320"/>
      <c r="M15" s="318"/>
      <c r="N15" s="4" t="str">
        <f t="shared" si="1"/>
        <v>A9</v>
      </c>
    </row>
    <row r="16" ht="15" customHeight="1" spans="1:14">
      <c r="A16" s="316" t="str">
        <f t="shared" si="0"/>
        <v/>
      </c>
      <c r="B16" s="316"/>
      <c r="C16" s="317"/>
      <c r="D16" s="318"/>
      <c r="E16" s="318"/>
      <c r="F16" s="320"/>
      <c r="G16" s="320"/>
      <c r="H16" s="320"/>
      <c r="I16" s="320"/>
      <c r="J16" s="320"/>
      <c r="K16" s="320"/>
      <c r="L16" s="320"/>
      <c r="M16" s="318"/>
      <c r="N16" s="4" t="str">
        <f t="shared" si="1"/>
        <v>A10</v>
      </c>
    </row>
    <row r="17" ht="15" customHeight="1" spans="1:14">
      <c r="A17" s="316" t="str">
        <f t="shared" si="0"/>
        <v/>
      </c>
      <c r="B17" s="316"/>
      <c r="C17" s="317"/>
      <c r="D17" s="318"/>
      <c r="E17" s="318"/>
      <c r="F17" s="320"/>
      <c r="G17" s="320"/>
      <c r="H17" s="320"/>
      <c r="I17" s="320"/>
      <c r="J17" s="320"/>
      <c r="K17" s="320"/>
      <c r="L17" s="320"/>
      <c r="M17" s="318"/>
      <c r="N17" s="4" t="str">
        <f t="shared" si="1"/>
        <v>A11</v>
      </c>
    </row>
    <row r="18" ht="15" customHeight="1" spans="1:14">
      <c r="A18" s="316" t="str">
        <f t="shared" si="0"/>
        <v/>
      </c>
      <c r="B18" s="316"/>
      <c r="C18" s="317"/>
      <c r="D18" s="318"/>
      <c r="E18" s="318"/>
      <c r="F18" s="320"/>
      <c r="G18" s="320"/>
      <c r="H18" s="320"/>
      <c r="I18" s="320"/>
      <c r="J18" s="320"/>
      <c r="K18" s="320"/>
      <c r="L18" s="320"/>
      <c r="M18" s="318"/>
      <c r="N18" s="4" t="str">
        <f t="shared" si="1"/>
        <v>A12</v>
      </c>
    </row>
    <row r="19" ht="15" customHeight="1" spans="1:14">
      <c r="A19" s="316" t="str">
        <f t="shared" si="0"/>
        <v/>
      </c>
      <c r="B19" s="316"/>
      <c r="C19" s="317"/>
      <c r="D19" s="318"/>
      <c r="E19" s="318"/>
      <c r="F19" s="320"/>
      <c r="G19" s="320"/>
      <c r="H19" s="320"/>
      <c r="I19" s="320"/>
      <c r="J19" s="320"/>
      <c r="K19" s="320"/>
      <c r="L19" s="320"/>
      <c r="M19" s="318"/>
      <c r="N19" s="4" t="str">
        <f t="shared" si="1"/>
        <v>A13</v>
      </c>
    </row>
    <row r="20" ht="15" customHeight="1" spans="1:14">
      <c r="A20" s="316" t="str">
        <f t="shared" si="0"/>
        <v/>
      </c>
      <c r="B20" s="316"/>
      <c r="C20" s="317"/>
      <c r="D20" s="318"/>
      <c r="E20" s="318"/>
      <c r="F20" s="320"/>
      <c r="G20" s="320"/>
      <c r="H20" s="320"/>
      <c r="I20" s="320"/>
      <c r="J20" s="320"/>
      <c r="K20" s="320"/>
      <c r="L20" s="320"/>
      <c r="M20" s="318"/>
      <c r="N20" s="4" t="str">
        <f t="shared" si="1"/>
        <v>A14</v>
      </c>
    </row>
    <row r="21" ht="15" customHeight="1" spans="1:14">
      <c r="A21" s="316" t="str">
        <f t="shared" si="0"/>
        <v/>
      </c>
      <c r="B21" s="316"/>
      <c r="C21" s="317"/>
      <c r="D21" s="318"/>
      <c r="E21" s="318"/>
      <c r="F21" s="320"/>
      <c r="G21" s="320"/>
      <c r="H21" s="320"/>
      <c r="I21" s="320"/>
      <c r="J21" s="320"/>
      <c r="K21" s="320"/>
      <c r="L21" s="320"/>
      <c r="M21" s="318"/>
      <c r="N21" s="4" t="str">
        <f t="shared" si="1"/>
        <v>A15</v>
      </c>
    </row>
    <row r="22" ht="15" customHeight="1" spans="1:14">
      <c r="A22" s="316" t="str">
        <f t="shared" si="0"/>
        <v/>
      </c>
      <c r="B22" s="316"/>
      <c r="C22" s="317"/>
      <c r="D22" s="318"/>
      <c r="E22" s="318"/>
      <c r="F22" s="320"/>
      <c r="G22" s="320"/>
      <c r="H22" s="320"/>
      <c r="I22" s="320"/>
      <c r="J22" s="320"/>
      <c r="K22" s="320"/>
      <c r="L22" s="320"/>
      <c r="M22" s="318"/>
      <c r="N22" s="4" t="str">
        <f t="shared" si="1"/>
        <v>A16</v>
      </c>
    </row>
    <row r="23" ht="15" customHeight="1" spans="1:15">
      <c r="A23" s="316" t="str">
        <f t="shared" si="0"/>
        <v/>
      </c>
      <c r="B23" s="316"/>
      <c r="C23" s="317"/>
      <c r="D23" s="318"/>
      <c r="E23" s="318"/>
      <c r="F23" s="320"/>
      <c r="G23" s="320"/>
      <c r="H23" s="320"/>
      <c r="I23" s="320"/>
      <c r="J23" s="320"/>
      <c r="K23" s="320"/>
      <c r="L23" s="320"/>
      <c r="M23" s="318"/>
      <c r="N23" s="4" t="str">
        <f t="shared" si="1"/>
        <v>A17</v>
      </c>
      <c r="O23" s="313" t="str">
        <f t="array" ref="O23:O28">""</f>
        <v/>
      </c>
    </row>
    <row r="24" ht="15" customHeight="1" spans="1:15">
      <c r="A24" s="84" t="s">
        <v>819</v>
      </c>
      <c r="B24" s="85"/>
      <c r="C24" s="86"/>
      <c r="D24" s="132"/>
      <c r="E24" s="330"/>
      <c r="F24" s="76"/>
      <c r="G24" s="76"/>
      <c r="H24" s="330"/>
      <c r="I24" s="76">
        <f>SUM(I7:I23)</f>
        <v>0</v>
      </c>
      <c r="J24" s="76">
        <f>SUM(J7:J23)</f>
        <v>0</v>
      </c>
      <c r="K24" s="76"/>
      <c r="L24" s="76">
        <f>SUM(L7:L23)</f>
        <v>0</v>
      </c>
      <c r="M24" s="331"/>
      <c r="O24" s="313" t="str">
        <v/>
      </c>
    </row>
    <row r="25" ht="15" customHeight="1" spans="1:15">
      <c r="A25" s="84" t="s">
        <v>811</v>
      </c>
      <c r="B25" s="85"/>
      <c r="C25" s="86"/>
      <c r="D25" s="132"/>
      <c r="E25" s="330"/>
      <c r="F25" s="76"/>
      <c r="G25" s="76"/>
      <c r="H25" s="76"/>
      <c r="I25" s="76">
        <f>J24</f>
        <v>0</v>
      </c>
      <c r="J25" s="76"/>
      <c r="K25" s="76"/>
      <c r="L25" s="76"/>
      <c r="M25" s="331"/>
      <c r="O25" s="313" t="str">
        <v/>
      </c>
    </row>
    <row r="26" ht="15" customHeight="1" spans="1:15">
      <c r="A26" s="37" t="s">
        <v>820</v>
      </c>
      <c r="B26" s="88"/>
      <c r="C26" s="38"/>
      <c r="D26" s="323"/>
      <c r="E26" s="330"/>
      <c r="F26" s="198"/>
      <c r="G26" s="198"/>
      <c r="H26" s="198"/>
      <c r="I26" s="198">
        <f>I24-I25</f>
        <v>0</v>
      </c>
      <c r="J26" s="198"/>
      <c r="K26" s="198"/>
      <c r="L26" s="198">
        <f>L24</f>
        <v>0</v>
      </c>
      <c r="M26" s="297"/>
      <c r="O26" s="313" t="str">
        <v/>
      </c>
    </row>
    <row r="27" ht="15" customHeight="1" spans="1:15">
      <c r="A27" s="3" t="str">
        <f>基本信息输入表!$K$6&amp;"填表人："&amp;基本信息输入表!$M$46</f>
        <v>产权持有单位填表人：</v>
      </c>
      <c r="B27" s="3"/>
      <c r="C27" s="3"/>
      <c r="D27" s="3"/>
      <c r="E27" s="3"/>
      <c r="F27" s="3"/>
      <c r="G27" s="3"/>
      <c r="H27" s="3"/>
      <c r="I27" s="3"/>
      <c r="J27" s="3"/>
      <c r="K27" s="3"/>
      <c r="L27" s="3" t="str">
        <f>"评估人员："&amp;基本信息输入表!$Q$46</f>
        <v>评估人员：</v>
      </c>
      <c r="M27" s="3"/>
      <c r="N27" s="4" t="s">
        <v>474</v>
      </c>
      <c r="O27" s="313" t="str">
        <v/>
      </c>
    </row>
    <row r="28" customHeight="1" spans="1:15">
      <c r="A28" s="3" t="str">
        <f>"填表日期："&amp;YEAR(基本信息输入表!$O$46)&amp;"年"&amp;MONTH(基本信息输入表!$O$46)&amp;"月"&amp;DAY(基本信息输入表!$O$46)&amp;"日"</f>
        <v>填表日期：1900年1月0日</v>
      </c>
      <c r="B28" s="3"/>
      <c r="C28" s="3"/>
      <c r="D28" s="3"/>
      <c r="E28" s="3"/>
      <c r="F28" s="3"/>
      <c r="G28" s="3"/>
      <c r="H28" s="3"/>
      <c r="I28" s="3"/>
      <c r="J28" s="3"/>
      <c r="K28" s="3"/>
      <c r="L28" s="3"/>
      <c r="M28" s="3"/>
      <c r="N28" s="4"/>
      <c r="O28" s="313" t="str">
        <v/>
      </c>
    </row>
  </sheetData>
  <mergeCells count="5">
    <mergeCell ref="A2:M2"/>
    <mergeCell ref="A3:M3"/>
    <mergeCell ref="A24:C24"/>
    <mergeCell ref="A25:C25"/>
    <mergeCell ref="A26:C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0" orientation="landscape"/>
  <headerFooter scaleWithDoc="0">
    <oddFooter>&amp;C&amp;"Arial Narrow,常规"&amp;10 &amp;"宋体,常规"第&amp;"Arial Narrow,常规"&amp;P&amp;"宋体,常规"页，共&amp;"Arial Narrow,常规"&amp;N&amp;"宋体,常规"页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
  <sheetViews>
    <sheetView showGridLines="0" workbookViewId="0">
      <selection activeCell="O30" sqref="O30"/>
    </sheetView>
  </sheetViews>
  <sheetFormatPr defaultColWidth="9" defaultRowHeight="20" customHeight="1"/>
  <cols>
    <col min="1" max="1" width="10.1916666666667" style="312" customWidth="1"/>
    <col min="2" max="2" width="11.6916666666667" style="312" customWidth="1"/>
    <col min="3" max="3" width="15.8166666666667" style="312" customWidth="1"/>
    <col min="4" max="4" width="9.69166666666667" style="312" customWidth="1"/>
    <col min="5" max="6" width="9.31666666666667" style="312" customWidth="1"/>
    <col min="7" max="7" width="8.31666666666667" style="312" customWidth="1"/>
    <col min="8" max="8" width="9.81666666666667" style="312" customWidth="1"/>
    <col min="9" max="9" width="14.5" style="312" customWidth="1"/>
    <col min="10" max="10" width="13" style="312" customWidth="1"/>
    <col min="11" max="11" width="10.3166666666667" style="312" customWidth="1"/>
    <col min="12" max="12" width="9.19166666666667" style="312" customWidth="1"/>
    <col min="13" max="13" width="11.1916666666667" style="312" customWidth="1"/>
    <col min="14" max="14" width="10.1916666666667" style="312" customWidth="1"/>
    <col min="15" max="15" width="15.8166666666667" style="312" customWidth="1"/>
    <col min="16" max="16" width="5.19166666666667" style="313" customWidth="1"/>
    <col min="17" max="16384" width="9" style="312"/>
  </cols>
  <sheetData>
    <row r="1" s="310" customFormat="1" ht="28.05" customHeight="1" spans="1:16">
      <c r="A1" s="314" t="s">
        <v>0</v>
      </c>
      <c r="B1" s="3"/>
      <c r="C1" s="3"/>
      <c r="D1" s="3"/>
      <c r="E1" s="3"/>
      <c r="F1" s="3"/>
      <c r="G1" s="3"/>
      <c r="H1" s="3"/>
      <c r="I1" s="3"/>
      <c r="J1" s="3"/>
      <c r="K1" s="3"/>
      <c r="L1" s="3"/>
      <c r="M1" s="3"/>
      <c r="N1" s="3"/>
      <c r="O1" s="324" t="str">
        <f t="array" ref="O1:P1">"请勿删除或清空该列内容"</f>
        <v>请勿删除或清空该列内容</v>
      </c>
      <c r="P1" s="23" t="str">
        <v>请勿删除或清空该列内容</v>
      </c>
    </row>
    <row r="2" s="310" customFormat="1" ht="22.5" spans="1:16">
      <c r="A2" s="7" t="s">
        <v>821</v>
      </c>
      <c r="B2" s="1"/>
      <c r="C2" s="1"/>
      <c r="D2" s="1"/>
      <c r="E2" s="1"/>
      <c r="F2" s="1"/>
      <c r="G2" s="1"/>
      <c r="H2" s="1"/>
      <c r="I2" s="1"/>
      <c r="J2" s="1"/>
      <c r="K2" s="1"/>
      <c r="L2" s="1"/>
      <c r="M2" s="1"/>
      <c r="N2" s="1"/>
      <c r="P2" s="325" t="str">
        <f t="array" ref="P2:P7">""</f>
        <v/>
      </c>
    </row>
    <row r="3" s="310" customFormat="1" ht="18.75" spans="1:16">
      <c r="A3" s="4" t="str">
        <f>"评估基准日："&amp;TEXT(基本信息输入表!M7,"yyyy年mm月dd日")</f>
        <v>评估基准日：2024年06月30日</v>
      </c>
      <c r="B3" s="3"/>
      <c r="C3" s="3"/>
      <c r="D3" s="3"/>
      <c r="E3" s="3"/>
      <c r="F3" s="3"/>
      <c r="G3" s="3"/>
      <c r="H3" s="3"/>
      <c r="I3" s="3"/>
      <c r="J3" s="3"/>
      <c r="K3" s="3"/>
      <c r="L3" s="3"/>
      <c r="M3" s="3"/>
      <c r="N3" s="3"/>
      <c r="P3" s="325" t="str">
        <v/>
      </c>
    </row>
    <row r="4" s="310" customFormat="1" ht="18.75" spans="1:16">
      <c r="A4" s="4"/>
      <c r="B4" s="4"/>
      <c r="C4" s="4"/>
      <c r="D4" s="4"/>
      <c r="E4" s="4"/>
      <c r="F4" s="4"/>
      <c r="G4" s="4"/>
      <c r="H4" s="4"/>
      <c r="I4" s="4"/>
      <c r="J4" s="4"/>
      <c r="K4" s="4"/>
      <c r="L4" s="4"/>
      <c r="M4" s="4"/>
      <c r="N4" s="8" t="s">
        <v>822</v>
      </c>
      <c r="P4" s="325" t="str">
        <v/>
      </c>
    </row>
    <row r="5" s="310" customFormat="1" ht="18.75" spans="1:16">
      <c r="A5" s="3" t="str">
        <f>基本信息输入表!K6&amp;"："&amp;基本信息输入表!M6</f>
        <v>产权持有单位：贵州林东煤业发展有限责任公司</v>
      </c>
      <c r="B5" s="3"/>
      <c r="C5" s="3"/>
      <c r="D5" s="3"/>
      <c r="E5" s="3"/>
      <c r="F5" s="3"/>
      <c r="G5" s="3"/>
      <c r="H5" s="3"/>
      <c r="I5" s="3"/>
      <c r="J5" s="3"/>
      <c r="K5" s="3"/>
      <c r="L5" s="3"/>
      <c r="M5" s="3"/>
      <c r="N5" s="8" t="s">
        <v>445</v>
      </c>
      <c r="P5" s="325" t="str">
        <v/>
      </c>
    </row>
    <row r="6" s="311" customFormat="1" ht="37.5" customHeight="1" spans="1:16">
      <c r="A6" s="315" t="s">
        <v>472</v>
      </c>
      <c r="B6" s="315" t="s">
        <v>823</v>
      </c>
      <c r="C6" s="315" t="s">
        <v>316</v>
      </c>
      <c r="D6" s="315" t="s">
        <v>824</v>
      </c>
      <c r="E6" s="315" t="s">
        <v>553</v>
      </c>
      <c r="F6" s="315" t="s">
        <v>825</v>
      </c>
      <c r="G6" s="315" t="s">
        <v>826</v>
      </c>
      <c r="H6" s="315" t="s">
        <v>818</v>
      </c>
      <c r="I6" s="315" t="s">
        <v>215</v>
      </c>
      <c r="J6" s="315" t="s">
        <v>284</v>
      </c>
      <c r="K6" s="315" t="s">
        <v>827</v>
      </c>
      <c r="L6" s="315" t="s">
        <v>574</v>
      </c>
      <c r="M6" s="315" t="s">
        <v>319</v>
      </c>
      <c r="N6" s="315" t="s">
        <v>348</v>
      </c>
      <c r="O6" s="2" t="s">
        <v>518</v>
      </c>
      <c r="P6" s="326" t="str">
        <v/>
      </c>
    </row>
    <row r="7" ht="15" customHeight="1" spans="1:16">
      <c r="A7" s="316" t="str">
        <f>IF(B7="","",ROW()-6)</f>
        <v/>
      </c>
      <c r="B7" s="316"/>
      <c r="C7" s="317"/>
      <c r="D7" s="318"/>
      <c r="E7" s="319"/>
      <c r="F7" s="327"/>
      <c r="G7" s="328"/>
      <c r="H7" s="320"/>
      <c r="I7" s="321"/>
      <c r="J7" s="321"/>
      <c r="K7" s="321"/>
      <c r="L7" s="321"/>
      <c r="M7" s="321"/>
      <c r="N7" s="318"/>
      <c r="O7" s="4" t="str">
        <f>"A"&amp;ROW()-6</f>
        <v>A1</v>
      </c>
      <c r="P7" s="313" t="str">
        <v/>
      </c>
    </row>
    <row r="8" ht="15" customHeight="1" spans="1:15">
      <c r="A8" s="316" t="str">
        <f t="shared" ref="A8:A23" si="0">IF(B8="","",ROW()-6)</f>
        <v/>
      </c>
      <c r="B8" s="316"/>
      <c r="C8" s="317"/>
      <c r="D8" s="318"/>
      <c r="E8" s="319"/>
      <c r="F8" s="327"/>
      <c r="G8" s="328"/>
      <c r="H8" s="320"/>
      <c r="I8" s="321"/>
      <c r="J8" s="321"/>
      <c r="K8" s="321"/>
      <c r="L8" s="321"/>
      <c r="M8" s="321"/>
      <c r="N8" s="318"/>
      <c r="O8" s="4" t="str">
        <f t="shared" ref="O8:O23" si="1">"A"&amp;ROW()-6</f>
        <v>A2</v>
      </c>
    </row>
    <row r="9" ht="15" customHeight="1" spans="1:15">
      <c r="A9" s="316" t="str">
        <f t="shared" si="0"/>
        <v/>
      </c>
      <c r="B9" s="316"/>
      <c r="C9" s="317"/>
      <c r="D9" s="318"/>
      <c r="E9" s="319"/>
      <c r="F9" s="327"/>
      <c r="G9" s="328"/>
      <c r="H9" s="320"/>
      <c r="I9" s="321"/>
      <c r="J9" s="321"/>
      <c r="K9" s="321"/>
      <c r="L9" s="321"/>
      <c r="M9" s="321"/>
      <c r="N9" s="318"/>
      <c r="O9" s="4" t="str">
        <f t="shared" si="1"/>
        <v>A3</v>
      </c>
    </row>
    <row r="10" ht="15" customHeight="1" spans="1:15">
      <c r="A10" s="316" t="str">
        <f t="shared" si="0"/>
        <v/>
      </c>
      <c r="B10" s="316"/>
      <c r="C10" s="317"/>
      <c r="D10" s="318"/>
      <c r="E10" s="319"/>
      <c r="F10" s="327"/>
      <c r="G10" s="328"/>
      <c r="H10" s="320"/>
      <c r="I10" s="321"/>
      <c r="J10" s="321"/>
      <c r="K10" s="321"/>
      <c r="L10" s="321"/>
      <c r="M10" s="321"/>
      <c r="N10" s="318"/>
      <c r="O10" s="4" t="str">
        <f t="shared" si="1"/>
        <v>A4</v>
      </c>
    </row>
    <row r="11" ht="15" customHeight="1" spans="1:15">
      <c r="A11" s="316" t="str">
        <f t="shared" si="0"/>
        <v/>
      </c>
      <c r="B11" s="316"/>
      <c r="C11" s="317"/>
      <c r="D11" s="318"/>
      <c r="E11" s="319"/>
      <c r="F11" s="327"/>
      <c r="G11" s="328"/>
      <c r="H11" s="320"/>
      <c r="I11" s="321"/>
      <c r="J11" s="321"/>
      <c r="K11" s="321"/>
      <c r="L11" s="321"/>
      <c r="M11" s="321"/>
      <c r="N11" s="318"/>
      <c r="O11" s="4" t="str">
        <f t="shared" si="1"/>
        <v>A5</v>
      </c>
    </row>
    <row r="12" ht="15" customHeight="1" spans="1:15">
      <c r="A12" s="316" t="str">
        <f t="shared" si="0"/>
        <v/>
      </c>
      <c r="B12" s="316"/>
      <c r="C12" s="317"/>
      <c r="D12" s="318"/>
      <c r="E12" s="319"/>
      <c r="F12" s="327"/>
      <c r="G12" s="328"/>
      <c r="H12" s="320"/>
      <c r="I12" s="321"/>
      <c r="J12" s="321"/>
      <c r="K12" s="321"/>
      <c r="L12" s="321"/>
      <c r="M12" s="321"/>
      <c r="N12" s="318"/>
      <c r="O12" s="4" t="str">
        <f t="shared" si="1"/>
        <v>A6</v>
      </c>
    </row>
    <row r="13" ht="15" customHeight="1" spans="1:15">
      <c r="A13" s="316" t="str">
        <f t="shared" si="0"/>
        <v/>
      </c>
      <c r="B13" s="316"/>
      <c r="C13" s="317"/>
      <c r="D13" s="318"/>
      <c r="E13" s="319"/>
      <c r="F13" s="327"/>
      <c r="G13" s="328"/>
      <c r="H13" s="320"/>
      <c r="I13" s="321"/>
      <c r="J13" s="321"/>
      <c r="K13" s="321"/>
      <c r="L13" s="321"/>
      <c r="M13" s="321"/>
      <c r="N13" s="318"/>
      <c r="O13" s="4" t="str">
        <f t="shared" si="1"/>
        <v>A7</v>
      </c>
    </row>
    <row r="14" ht="15" customHeight="1" spans="1:15">
      <c r="A14" s="316" t="str">
        <f t="shared" si="0"/>
        <v/>
      </c>
      <c r="B14" s="316"/>
      <c r="C14" s="317"/>
      <c r="D14" s="318"/>
      <c r="E14" s="319"/>
      <c r="F14" s="327"/>
      <c r="G14" s="328"/>
      <c r="H14" s="320"/>
      <c r="I14" s="321"/>
      <c r="J14" s="321"/>
      <c r="K14" s="321"/>
      <c r="L14" s="321"/>
      <c r="M14" s="321"/>
      <c r="N14" s="318"/>
      <c r="O14" s="4" t="str">
        <f t="shared" si="1"/>
        <v>A8</v>
      </c>
    </row>
    <row r="15" ht="15" customHeight="1" spans="1:15">
      <c r="A15" s="316" t="str">
        <f t="shared" si="0"/>
        <v/>
      </c>
      <c r="B15" s="316"/>
      <c r="C15" s="317"/>
      <c r="D15" s="318"/>
      <c r="E15" s="319"/>
      <c r="F15" s="327"/>
      <c r="G15" s="328"/>
      <c r="H15" s="320"/>
      <c r="I15" s="321"/>
      <c r="J15" s="321"/>
      <c r="K15" s="321"/>
      <c r="L15" s="321"/>
      <c r="M15" s="321"/>
      <c r="N15" s="318"/>
      <c r="O15" s="4" t="str">
        <f t="shared" si="1"/>
        <v>A9</v>
      </c>
    </row>
    <row r="16" ht="15" customHeight="1" spans="1:15">
      <c r="A16" s="316" t="str">
        <f t="shared" si="0"/>
        <v/>
      </c>
      <c r="B16" s="316"/>
      <c r="C16" s="317"/>
      <c r="D16" s="318"/>
      <c r="E16" s="319"/>
      <c r="F16" s="327"/>
      <c r="G16" s="328"/>
      <c r="H16" s="320"/>
      <c r="I16" s="321"/>
      <c r="J16" s="321"/>
      <c r="K16" s="321"/>
      <c r="L16" s="321"/>
      <c r="M16" s="321"/>
      <c r="N16" s="318"/>
      <c r="O16" s="4" t="str">
        <f t="shared" si="1"/>
        <v>A10</v>
      </c>
    </row>
    <row r="17" ht="15" customHeight="1" spans="1:15">
      <c r="A17" s="316" t="str">
        <f t="shared" si="0"/>
        <v/>
      </c>
      <c r="B17" s="316"/>
      <c r="C17" s="317"/>
      <c r="D17" s="318"/>
      <c r="E17" s="319"/>
      <c r="F17" s="327"/>
      <c r="G17" s="328"/>
      <c r="H17" s="320"/>
      <c r="I17" s="321"/>
      <c r="J17" s="321"/>
      <c r="K17" s="321"/>
      <c r="L17" s="321"/>
      <c r="M17" s="321"/>
      <c r="N17" s="318"/>
      <c r="O17" s="4" t="str">
        <f t="shared" si="1"/>
        <v>A11</v>
      </c>
    </row>
    <row r="18" ht="15" customHeight="1" spans="1:15">
      <c r="A18" s="316" t="str">
        <f t="shared" si="0"/>
        <v/>
      </c>
      <c r="B18" s="316"/>
      <c r="C18" s="317"/>
      <c r="D18" s="318"/>
      <c r="E18" s="319"/>
      <c r="F18" s="327"/>
      <c r="G18" s="328"/>
      <c r="H18" s="320"/>
      <c r="I18" s="321"/>
      <c r="J18" s="321"/>
      <c r="K18" s="321"/>
      <c r="L18" s="321"/>
      <c r="M18" s="321"/>
      <c r="N18" s="318"/>
      <c r="O18" s="4" t="str">
        <f t="shared" si="1"/>
        <v>A12</v>
      </c>
    </row>
    <row r="19" ht="15" customHeight="1" spans="1:15">
      <c r="A19" s="316" t="str">
        <f t="shared" si="0"/>
        <v/>
      </c>
      <c r="B19" s="316"/>
      <c r="C19" s="317"/>
      <c r="D19" s="318"/>
      <c r="E19" s="319"/>
      <c r="F19" s="327"/>
      <c r="G19" s="328"/>
      <c r="H19" s="320"/>
      <c r="I19" s="321"/>
      <c r="J19" s="321"/>
      <c r="K19" s="321"/>
      <c r="L19" s="321"/>
      <c r="M19" s="321"/>
      <c r="N19" s="318"/>
      <c r="O19" s="4" t="str">
        <f t="shared" si="1"/>
        <v>A13</v>
      </c>
    </row>
    <row r="20" ht="15" customHeight="1" spans="1:15">
      <c r="A20" s="316" t="str">
        <f t="shared" si="0"/>
        <v/>
      </c>
      <c r="B20" s="316"/>
      <c r="C20" s="317"/>
      <c r="D20" s="318"/>
      <c r="E20" s="319"/>
      <c r="F20" s="327"/>
      <c r="G20" s="328"/>
      <c r="H20" s="320"/>
      <c r="I20" s="321"/>
      <c r="J20" s="321"/>
      <c r="K20" s="321"/>
      <c r="L20" s="321"/>
      <c r="M20" s="321"/>
      <c r="N20" s="318"/>
      <c r="O20" s="4" t="str">
        <f t="shared" si="1"/>
        <v>A14</v>
      </c>
    </row>
    <row r="21" ht="15" customHeight="1" spans="1:15">
      <c r="A21" s="316" t="str">
        <f t="shared" si="0"/>
        <v/>
      </c>
      <c r="B21" s="316"/>
      <c r="C21" s="317"/>
      <c r="D21" s="318"/>
      <c r="E21" s="319"/>
      <c r="F21" s="327"/>
      <c r="G21" s="328"/>
      <c r="H21" s="320"/>
      <c r="I21" s="321"/>
      <c r="J21" s="321"/>
      <c r="K21" s="321"/>
      <c r="L21" s="321"/>
      <c r="M21" s="321"/>
      <c r="N21" s="318"/>
      <c r="O21" s="4" t="str">
        <f t="shared" si="1"/>
        <v>A15</v>
      </c>
    </row>
    <row r="22" ht="15" customHeight="1" spans="1:15">
      <c r="A22" s="316" t="str">
        <f t="shared" si="0"/>
        <v/>
      </c>
      <c r="B22" s="316"/>
      <c r="C22" s="317"/>
      <c r="D22" s="318"/>
      <c r="E22" s="319"/>
      <c r="F22" s="327"/>
      <c r="G22" s="328"/>
      <c r="H22" s="320"/>
      <c r="I22" s="321"/>
      <c r="J22" s="321"/>
      <c r="K22" s="321"/>
      <c r="L22" s="321"/>
      <c r="M22" s="321"/>
      <c r="N22" s="318"/>
      <c r="O22" s="4" t="str">
        <f t="shared" si="1"/>
        <v>A16</v>
      </c>
    </row>
    <row r="23" ht="15" customHeight="1" spans="1:16">
      <c r="A23" s="316" t="str">
        <f t="shared" si="0"/>
        <v/>
      </c>
      <c r="B23" s="316"/>
      <c r="C23" s="317"/>
      <c r="D23" s="318"/>
      <c r="E23" s="319"/>
      <c r="F23" s="327"/>
      <c r="G23" s="328"/>
      <c r="H23" s="320"/>
      <c r="I23" s="321"/>
      <c r="J23" s="321"/>
      <c r="K23" s="321"/>
      <c r="L23" s="321"/>
      <c r="M23" s="321"/>
      <c r="N23" s="318"/>
      <c r="O23" s="4" t="str">
        <f t="shared" si="1"/>
        <v>A17</v>
      </c>
      <c r="P23" s="313" t="str">
        <f t="array" ref="P23:P28">""</f>
        <v/>
      </c>
    </row>
    <row r="24" ht="15" customHeight="1" spans="1:16">
      <c r="A24" s="84" t="s">
        <v>828</v>
      </c>
      <c r="B24" s="85"/>
      <c r="C24" s="86"/>
      <c r="D24" s="57"/>
      <c r="E24" s="318"/>
      <c r="F24" s="16"/>
      <c r="G24" s="318"/>
      <c r="H24" s="320"/>
      <c r="I24" s="76">
        <f>SUM(I7:I23)</f>
        <v>0</v>
      </c>
      <c r="J24" s="76">
        <f>SUM(J7:J23)</f>
        <v>0</v>
      </c>
      <c r="K24" s="76"/>
      <c r="L24" s="76"/>
      <c r="M24" s="76">
        <f>SUM(M7:M23)</f>
        <v>0</v>
      </c>
      <c r="N24" s="14"/>
      <c r="P24" s="313" t="str">
        <v/>
      </c>
    </row>
    <row r="25" ht="15" customHeight="1" spans="1:16">
      <c r="A25" s="84" t="s">
        <v>811</v>
      </c>
      <c r="B25" s="85"/>
      <c r="C25" s="86"/>
      <c r="D25" s="57"/>
      <c r="E25" s="318"/>
      <c r="F25" s="16"/>
      <c r="G25" s="16"/>
      <c r="H25" s="16"/>
      <c r="I25" s="76">
        <f>J24</f>
        <v>0</v>
      </c>
      <c r="J25" s="76"/>
      <c r="K25" s="76"/>
      <c r="L25" s="76"/>
      <c r="M25" s="76"/>
      <c r="N25" s="14"/>
      <c r="P25" s="313" t="str">
        <v/>
      </c>
    </row>
    <row r="26" ht="15" customHeight="1" spans="1:16">
      <c r="A26" s="37" t="s">
        <v>829</v>
      </c>
      <c r="B26" s="88"/>
      <c r="C26" s="38"/>
      <c r="D26" s="44"/>
      <c r="E26" s="318"/>
      <c r="F26" s="46"/>
      <c r="G26" s="46"/>
      <c r="H26" s="46"/>
      <c r="I26" s="198">
        <f>I24-I25</f>
        <v>0</v>
      </c>
      <c r="J26" s="198"/>
      <c r="K26" s="198"/>
      <c r="L26" s="198"/>
      <c r="M26" s="198">
        <f>M24</f>
        <v>0</v>
      </c>
      <c r="N26" s="45"/>
      <c r="P26" s="313" t="str">
        <v/>
      </c>
    </row>
    <row r="27" ht="15" customHeight="1" spans="1:16">
      <c r="A27" s="3" t="str">
        <f>基本信息输入表!$K$6&amp;"填表人："&amp;基本信息输入表!$M$47</f>
        <v>产权持有单位填表人：</v>
      </c>
      <c r="B27" s="3"/>
      <c r="C27" s="3"/>
      <c r="D27" s="3"/>
      <c r="E27" s="3"/>
      <c r="F27" s="3"/>
      <c r="G27" s="3"/>
      <c r="H27" s="3"/>
      <c r="I27" s="3"/>
      <c r="J27" s="3"/>
      <c r="K27" s="3"/>
      <c r="L27" s="3"/>
      <c r="M27" s="3" t="str">
        <f>"评估人员："&amp;基本信息输入表!$Q$47</f>
        <v>评估人员：</v>
      </c>
      <c r="N27" s="3"/>
      <c r="O27" s="4" t="s">
        <v>474</v>
      </c>
      <c r="P27" s="313" t="str">
        <v/>
      </c>
    </row>
    <row r="28" customHeight="1" spans="1:16">
      <c r="A28" s="3" t="str">
        <f>"填表日期："&amp;YEAR(基本信息输入表!$O$47)&amp;"年"&amp;MONTH(基本信息输入表!$O$47)&amp;"月"&amp;DAY(基本信息输入表!$O$47)&amp;"日"</f>
        <v>填表日期：1900年1月0日</v>
      </c>
      <c r="B28" s="3"/>
      <c r="C28" s="3"/>
      <c r="D28" s="3"/>
      <c r="E28" s="3"/>
      <c r="F28" s="3"/>
      <c r="G28" s="3"/>
      <c r="H28" s="3"/>
      <c r="I28" s="3"/>
      <c r="J28" s="3"/>
      <c r="K28" s="3"/>
      <c r="L28" s="3"/>
      <c r="M28" s="3"/>
      <c r="N28" s="3"/>
      <c r="O28" s="4"/>
      <c r="P28" s="313" t="str">
        <v/>
      </c>
    </row>
  </sheetData>
  <mergeCells count="5">
    <mergeCell ref="A2:N2"/>
    <mergeCell ref="A3:N3"/>
    <mergeCell ref="A24:C24"/>
    <mergeCell ref="A25:C25"/>
    <mergeCell ref="A26:C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0" orientation="landscape"/>
  <headerFooter scaleWithDoc="0">
    <oddFooter>&amp;C&amp;"Arial Narrow,常规"&amp;10 &amp;"宋体,常规"第&amp;"Arial Narrow,常规"&amp;P&amp;"宋体,常规"页，共&amp;"Arial Narrow,常规"&amp;N&amp;"宋体,常规"页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showGridLines="0" workbookViewId="0">
      <selection activeCell="O30" sqref="O30"/>
    </sheetView>
  </sheetViews>
  <sheetFormatPr defaultColWidth="9" defaultRowHeight="20" customHeight="1"/>
  <cols>
    <col min="1" max="1" width="11.6916666666667" style="312" customWidth="1"/>
    <col min="2" max="2" width="15.1916666666667" style="312" customWidth="1"/>
    <col min="3" max="3" width="10.3166666666667" style="312" customWidth="1"/>
    <col min="4" max="4" width="8.31666666666667" style="312" customWidth="1"/>
    <col min="5" max="5" width="10" style="312" customWidth="1"/>
    <col min="6" max="6" width="9" style="312" customWidth="1"/>
    <col min="7" max="8" width="14.5" style="312" customWidth="1"/>
    <col min="9" max="9" width="12.3166666666667" style="312" customWidth="1"/>
    <col min="10" max="10" width="10.8166666666667" style="312" customWidth="1"/>
    <col min="11" max="11" width="14.6916666666667" style="312" customWidth="1"/>
    <col min="12" max="12" width="10.1916666666667" style="312" customWidth="1"/>
    <col min="13" max="13" width="15.8166666666667" style="312" customWidth="1"/>
    <col min="14" max="14" width="5.19166666666667" style="313" customWidth="1"/>
    <col min="15" max="16384" width="9" style="312"/>
  </cols>
  <sheetData>
    <row r="1" s="310" customFormat="1" ht="28.05" customHeight="1" spans="1:14">
      <c r="A1" s="314" t="s">
        <v>0</v>
      </c>
      <c r="B1" s="3"/>
      <c r="C1" s="3"/>
      <c r="D1" s="3"/>
      <c r="E1" s="3"/>
      <c r="F1" s="3"/>
      <c r="G1" s="3"/>
      <c r="H1" s="3"/>
      <c r="I1" s="3"/>
      <c r="J1" s="3"/>
      <c r="K1" s="3"/>
      <c r="L1" s="3"/>
      <c r="M1" s="324" t="str">
        <f t="array" ref="M1:N1">"请勿删除或清空该列内容"</f>
        <v>请勿删除或清空该列内容</v>
      </c>
      <c r="N1" s="23" t="str">
        <v>请勿删除或清空该列内容</v>
      </c>
    </row>
    <row r="2" s="310" customFormat="1" ht="22.5" spans="1:14">
      <c r="A2" s="7" t="s">
        <v>830</v>
      </c>
      <c r="B2" s="1"/>
      <c r="C2" s="1"/>
      <c r="D2" s="1"/>
      <c r="E2" s="1"/>
      <c r="F2" s="1"/>
      <c r="G2" s="1"/>
      <c r="H2" s="1"/>
      <c r="I2" s="1"/>
      <c r="J2" s="1"/>
      <c r="K2" s="1"/>
      <c r="L2" s="1"/>
      <c r="N2" s="325" t="str">
        <f t="array" ref="N2:N7">""</f>
        <v/>
      </c>
    </row>
    <row r="3" s="310" customFormat="1" ht="18.75" spans="1:14">
      <c r="A3" s="4" t="str">
        <f>"评估基准日："&amp;TEXT(基本信息输入表!M7,"yyyy年mm月dd日")</f>
        <v>评估基准日：2024年06月30日</v>
      </c>
      <c r="B3" s="3"/>
      <c r="C3" s="3"/>
      <c r="D3" s="3"/>
      <c r="E3" s="3"/>
      <c r="F3" s="3"/>
      <c r="G3" s="3"/>
      <c r="H3" s="3"/>
      <c r="I3" s="3"/>
      <c r="J3" s="3"/>
      <c r="K3" s="3"/>
      <c r="L3" s="3"/>
      <c r="N3" s="325" t="str">
        <v/>
      </c>
    </row>
    <row r="4" s="310" customFormat="1" ht="18.75" spans="1:14">
      <c r="A4" s="4"/>
      <c r="B4" s="4"/>
      <c r="C4" s="4"/>
      <c r="D4" s="4"/>
      <c r="E4" s="4"/>
      <c r="F4" s="4"/>
      <c r="G4" s="4"/>
      <c r="H4" s="4"/>
      <c r="I4" s="4"/>
      <c r="J4" s="4"/>
      <c r="K4" s="4"/>
      <c r="L4" s="8" t="s">
        <v>831</v>
      </c>
      <c r="N4" s="325" t="str">
        <v/>
      </c>
    </row>
    <row r="5" s="310" customFormat="1" ht="18.75" spans="1:14">
      <c r="A5" s="3" t="str">
        <f>基本信息输入表!K6&amp;"："&amp;基本信息输入表!M6</f>
        <v>产权持有单位：贵州林东煤业发展有限责任公司</v>
      </c>
      <c r="B5" s="3"/>
      <c r="C5" s="3"/>
      <c r="D5" s="3"/>
      <c r="E5" s="3"/>
      <c r="F5" s="3"/>
      <c r="G5" s="3"/>
      <c r="H5" s="3"/>
      <c r="I5" s="3"/>
      <c r="J5" s="3"/>
      <c r="K5" s="3"/>
      <c r="L5" s="8" t="s">
        <v>445</v>
      </c>
      <c r="N5" s="325" t="str">
        <v/>
      </c>
    </row>
    <row r="6" s="311" customFormat="1" ht="37.5" customHeight="1" spans="1:14">
      <c r="A6" s="315" t="s">
        <v>472</v>
      </c>
      <c r="B6" s="315" t="s">
        <v>316</v>
      </c>
      <c r="C6" s="315" t="s">
        <v>832</v>
      </c>
      <c r="D6" s="315" t="s">
        <v>545</v>
      </c>
      <c r="E6" s="315" t="s">
        <v>574</v>
      </c>
      <c r="F6" s="315" t="s">
        <v>818</v>
      </c>
      <c r="G6" s="315" t="s">
        <v>215</v>
      </c>
      <c r="H6" s="315" t="s">
        <v>284</v>
      </c>
      <c r="I6" s="315" t="s">
        <v>827</v>
      </c>
      <c r="J6" s="315" t="s">
        <v>574</v>
      </c>
      <c r="K6" s="315" t="s">
        <v>319</v>
      </c>
      <c r="L6" s="315" t="s">
        <v>348</v>
      </c>
      <c r="M6" s="2" t="s">
        <v>518</v>
      </c>
      <c r="N6" s="326" t="str">
        <v/>
      </c>
    </row>
    <row r="7" ht="15" customHeight="1" spans="1:14">
      <c r="A7" s="316" t="str">
        <f>IF(B7="","",ROW()-6)</f>
        <v/>
      </c>
      <c r="B7" s="317"/>
      <c r="C7" s="318"/>
      <c r="D7" s="319"/>
      <c r="E7" s="320"/>
      <c r="F7" s="320"/>
      <c r="G7" s="321"/>
      <c r="H7" s="321"/>
      <c r="I7" s="321"/>
      <c r="J7" s="321"/>
      <c r="K7" s="321"/>
      <c r="L7" s="318"/>
      <c r="M7" s="4" t="str">
        <f>"A"&amp;ROW()-6</f>
        <v>A1</v>
      </c>
      <c r="N7" s="313" t="str">
        <v/>
      </c>
    </row>
    <row r="8" ht="15" customHeight="1" spans="1:13">
      <c r="A8" s="316" t="str">
        <f t="shared" ref="A8:A23" si="0">IF(B8="","",ROW()-6)</f>
        <v/>
      </c>
      <c r="B8" s="317"/>
      <c r="C8" s="318"/>
      <c r="D8" s="319"/>
      <c r="E8" s="320"/>
      <c r="F8" s="320"/>
      <c r="G8" s="321"/>
      <c r="H8" s="321"/>
      <c r="I8" s="321"/>
      <c r="J8" s="321"/>
      <c r="K8" s="321"/>
      <c r="L8" s="318"/>
      <c r="M8" s="4" t="str">
        <f t="shared" ref="M8:M23" si="1">"A"&amp;ROW()-6</f>
        <v>A2</v>
      </c>
    </row>
    <row r="9" ht="15" customHeight="1" spans="1:13">
      <c r="A9" s="316" t="str">
        <f t="shared" si="0"/>
        <v/>
      </c>
      <c r="B9" s="317"/>
      <c r="C9" s="318"/>
      <c r="D9" s="319"/>
      <c r="E9" s="320"/>
      <c r="F9" s="320"/>
      <c r="G9" s="321"/>
      <c r="H9" s="321"/>
      <c r="I9" s="321"/>
      <c r="J9" s="321"/>
      <c r="K9" s="321"/>
      <c r="L9" s="318"/>
      <c r="M9" s="4" t="str">
        <f t="shared" si="1"/>
        <v>A3</v>
      </c>
    </row>
    <row r="10" ht="15" customHeight="1" spans="1:13">
      <c r="A10" s="316" t="str">
        <f t="shared" si="0"/>
        <v/>
      </c>
      <c r="B10" s="317"/>
      <c r="C10" s="318"/>
      <c r="D10" s="319"/>
      <c r="E10" s="320"/>
      <c r="F10" s="320"/>
      <c r="G10" s="321"/>
      <c r="H10" s="321"/>
      <c r="I10" s="321"/>
      <c r="J10" s="321"/>
      <c r="K10" s="321"/>
      <c r="L10" s="318"/>
      <c r="M10" s="4" t="str">
        <f t="shared" si="1"/>
        <v>A4</v>
      </c>
    </row>
    <row r="11" ht="15" customHeight="1" spans="1:13">
      <c r="A11" s="316" t="str">
        <f t="shared" si="0"/>
        <v/>
      </c>
      <c r="B11" s="317"/>
      <c r="C11" s="318"/>
      <c r="D11" s="319"/>
      <c r="E11" s="320"/>
      <c r="F11" s="320"/>
      <c r="G11" s="321"/>
      <c r="H11" s="321"/>
      <c r="I11" s="321"/>
      <c r="J11" s="321"/>
      <c r="K11" s="321"/>
      <c r="L11" s="318"/>
      <c r="M11" s="4" t="str">
        <f t="shared" si="1"/>
        <v>A5</v>
      </c>
    </row>
    <row r="12" ht="15" customHeight="1" spans="1:13">
      <c r="A12" s="316" t="str">
        <f t="shared" si="0"/>
        <v/>
      </c>
      <c r="B12" s="317"/>
      <c r="C12" s="318"/>
      <c r="D12" s="319"/>
      <c r="E12" s="320"/>
      <c r="F12" s="320"/>
      <c r="G12" s="321"/>
      <c r="H12" s="321"/>
      <c r="I12" s="321"/>
      <c r="J12" s="321"/>
      <c r="K12" s="321"/>
      <c r="L12" s="318"/>
      <c r="M12" s="4" t="str">
        <f t="shared" si="1"/>
        <v>A6</v>
      </c>
    </row>
    <row r="13" ht="15" customHeight="1" spans="1:13">
      <c r="A13" s="316" t="str">
        <f t="shared" si="0"/>
        <v/>
      </c>
      <c r="B13" s="317"/>
      <c r="C13" s="318"/>
      <c r="D13" s="319"/>
      <c r="E13" s="320"/>
      <c r="F13" s="320"/>
      <c r="G13" s="321"/>
      <c r="H13" s="321"/>
      <c r="I13" s="321"/>
      <c r="J13" s="321"/>
      <c r="K13" s="321"/>
      <c r="L13" s="318"/>
      <c r="M13" s="4" t="str">
        <f t="shared" si="1"/>
        <v>A7</v>
      </c>
    </row>
    <row r="14" ht="15" customHeight="1" spans="1:13">
      <c r="A14" s="316" t="str">
        <f t="shared" si="0"/>
        <v/>
      </c>
      <c r="B14" s="317"/>
      <c r="C14" s="318"/>
      <c r="D14" s="319"/>
      <c r="E14" s="320"/>
      <c r="F14" s="320"/>
      <c r="G14" s="321"/>
      <c r="H14" s="321"/>
      <c r="I14" s="321"/>
      <c r="J14" s="321"/>
      <c r="K14" s="321"/>
      <c r="L14" s="318"/>
      <c r="M14" s="4" t="str">
        <f t="shared" si="1"/>
        <v>A8</v>
      </c>
    </row>
    <row r="15" ht="15" customHeight="1" spans="1:13">
      <c r="A15" s="316" t="str">
        <f t="shared" si="0"/>
        <v/>
      </c>
      <c r="B15" s="317"/>
      <c r="C15" s="318"/>
      <c r="D15" s="319"/>
      <c r="E15" s="320"/>
      <c r="F15" s="320"/>
      <c r="G15" s="321"/>
      <c r="H15" s="321"/>
      <c r="I15" s="321"/>
      <c r="J15" s="321"/>
      <c r="K15" s="321"/>
      <c r="L15" s="318"/>
      <c r="M15" s="4" t="str">
        <f t="shared" si="1"/>
        <v>A9</v>
      </c>
    </row>
    <row r="16" ht="15" customHeight="1" spans="1:13">
      <c r="A16" s="316" t="str">
        <f t="shared" si="0"/>
        <v/>
      </c>
      <c r="B16" s="317"/>
      <c r="C16" s="318"/>
      <c r="D16" s="319"/>
      <c r="E16" s="320"/>
      <c r="F16" s="320"/>
      <c r="G16" s="321"/>
      <c r="H16" s="321"/>
      <c r="I16" s="321"/>
      <c r="J16" s="321"/>
      <c r="K16" s="321"/>
      <c r="L16" s="318"/>
      <c r="M16" s="4" t="str">
        <f t="shared" si="1"/>
        <v>A10</v>
      </c>
    </row>
    <row r="17" ht="15" customHeight="1" spans="1:13">
      <c r="A17" s="316" t="str">
        <f t="shared" si="0"/>
        <v/>
      </c>
      <c r="B17" s="317"/>
      <c r="C17" s="318"/>
      <c r="D17" s="319"/>
      <c r="E17" s="320"/>
      <c r="F17" s="320"/>
      <c r="G17" s="321"/>
      <c r="H17" s="321"/>
      <c r="I17" s="321"/>
      <c r="J17" s="321"/>
      <c r="K17" s="321"/>
      <c r="L17" s="318"/>
      <c r="M17" s="4" t="str">
        <f t="shared" si="1"/>
        <v>A11</v>
      </c>
    </row>
    <row r="18" ht="15" customHeight="1" spans="1:13">
      <c r="A18" s="316" t="str">
        <f t="shared" si="0"/>
        <v/>
      </c>
      <c r="B18" s="317"/>
      <c r="C18" s="318"/>
      <c r="D18" s="319"/>
      <c r="E18" s="320"/>
      <c r="F18" s="320"/>
      <c r="G18" s="321"/>
      <c r="H18" s="321"/>
      <c r="I18" s="321"/>
      <c r="J18" s="321"/>
      <c r="K18" s="321"/>
      <c r="L18" s="318"/>
      <c r="M18" s="4" t="str">
        <f t="shared" si="1"/>
        <v>A12</v>
      </c>
    </row>
    <row r="19" ht="15" customHeight="1" spans="1:13">
      <c r="A19" s="316" t="str">
        <f t="shared" si="0"/>
        <v/>
      </c>
      <c r="B19" s="317"/>
      <c r="C19" s="318"/>
      <c r="D19" s="319"/>
      <c r="E19" s="320"/>
      <c r="F19" s="320"/>
      <c r="G19" s="321"/>
      <c r="H19" s="321"/>
      <c r="I19" s="321"/>
      <c r="J19" s="321"/>
      <c r="K19" s="321"/>
      <c r="L19" s="318"/>
      <c r="M19" s="4" t="str">
        <f t="shared" si="1"/>
        <v>A13</v>
      </c>
    </row>
    <row r="20" ht="15" customHeight="1" spans="1:13">
      <c r="A20" s="316" t="str">
        <f t="shared" si="0"/>
        <v/>
      </c>
      <c r="B20" s="317"/>
      <c r="C20" s="318"/>
      <c r="D20" s="319"/>
      <c r="E20" s="320"/>
      <c r="F20" s="320"/>
      <c r="G20" s="321"/>
      <c r="H20" s="321"/>
      <c r="I20" s="321"/>
      <c r="J20" s="321"/>
      <c r="K20" s="321"/>
      <c r="L20" s="318"/>
      <c r="M20" s="4" t="str">
        <f t="shared" si="1"/>
        <v>A14</v>
      </c>
    </row>
    <row r="21" ht="15" customHeight="1" spans="1:13">
      <c r="A21" s="316" t="str">
        <f t="shared" si="0"/>
        <v/>
      </c>
      <c r="B21" s="317"/>
      <c r="C21" s="318"/>
      <c r="D21" s="319"/>
      <c r="E21" s="320"/>
      <c r="F21" s="320"/>
      <c r="G21" s="321"/>
      <c r="H21" s="321"/>
      <c r="I21" s="321"/>
      <c r="J21" s="321"/>
      <c r="K21" s="321"/>
      <c r="L21" s="318"/>
      <c r="M21" s="4" t="str">
        <f t="shared" si="1"/>
        <v>A15</v>
      </c>
    </row>
    <row r="22" ht="15" customHeight="1" spans="1:13">
      <c r="A22" s="316" t="str">
        <f t="shared" si="0"/>
        <v/>
      </c>
      <c r="B22" s="317"/>
      <c r="C22" s="318"/>
      <c r="D22" s="319"/>
      <c r="E22" s="320"/>
      <c r="F22" s="320"/>
      <c r="G22" s="321"/>
      <c r="H22" s="321"/>
      <c r="I22" s="321"/>
      <c r="J22" s="321"/>
      <c r="K22" s="321"/>
      <c r="L22" s="318"/>
      <c r="M22" s="4" t="str">
        <f t="shared" si="1"/>
        <v>A16</v>
      </c>
    </row>
    <row r="23" ht="15" customHeight="1" spans="1:14">
      <c r="A23" s="316" t="str">
        <f t="shared" si="0"/>
        <v/>
      </c>
      <c r="B23" s="317"/>
      <c r="C23" s="318"/>
      <c r="D23" s="319"/>
      <c r="E23" s="320"/>
      <c r="F23" s="320"/>
      <c r="G23" s="321"/>
      <c r="H23" s="321"/>
      <c r="I23" s="321"/>
      <c r="J23" s="321"/>
      <c r="K23" s="321"/>
      <c r="L23" s="318"/>
      <c r="M23" s="4" t="str">
        <f t="shared" si="1"/>
        <v>A17</v>
      </c>
      <c r="N23" s="313" t="str">
        <f t="array" ref="N23:N28">""</f>
        <v/>
      </c>
    </row>
    <row r="24" ht="15" customHeight="1" spans="1:14">
      <c r="A24" s="84" t="s">
        <v>833</v>
      </c>
      <c r="B24" s="86"/>
      <c r="C24" s="308"/>
      <c r="D24" s="322"/>
      <c r="E24" s="320"/>
      <c r="F24" s="320"/>
      <c r="G24" s="76">
        <f>SUM(G7:G23)</f>
        <v>0</v>
      </c>
      <c r="H24" s="76">
        <f>SUM(H7:H23)</f>
        <v>0</v>
      </c>
      <c r="I24" s="76"/>
      <c r="J24" s="76"/>
      <c r="K24" s="76">
        <f>SUM(K7:K23)</f>
        <v>0</v>
      </c>
      <c r="L24" s="14"/>
      <c r="N24" s="313" t="str">
        <v/>
      </c>
    </row>
    <row r="25" ht="15" customHeight="1" spans="1:14">
      <c r="A25" s="84" t="s">
        <v>811</v>
      </c>
      <c r="B25" s="86"/>
      <c r="C25" s="308"/>
      <c r="D25" s="322"/>
      <c r="E25" s="76"/>
      <c r="F25" s="76"/>
      <c r="G25" s="76">
        <f>H24</f>
        <v>0</v>
      </c>
      <c r="H25" s="76"/>
      <c r="I25" s="76"/>
      <c r="J25" s="76"/>
      <c r="K25" s="76"/>
      <c r="L25" s="14"/>
      <c r="N25" s="313" t="str">
        <v/>
      </c>
    </row>
    <row r="26" ht="15" customHeight="1" spans="1:14">
      <c r="A26" s="37" t="s">
        <v>834</v>
      </c>
      <c r="B26" s="38"/>
      <c r="C26" s="323"/>
      <c r="D26" s="322"/>
      <c r="E26" s="198"/>
      <c r="F26" s="198"/>
      <c r="G26" s="198">
        <f>G24-G25</f>
        <v>0</v>
      </c>
      <c r="H26" s="198"/>
      <c r="I26" s="198"/>
      <c r="J26" s="198"/>
      <c r="K26" s="198">
        <f>K24</f>
        <v>0</v>
      </c>
      <c r="L26" s="45"/>
      <c r="N26" s="313" t="str">
        <v/>
      </c>
    </row>
    <row r="27" ht="15" customHeight="1" spans="1:14">
      <c r="A27" s="3" t="str">
        <f>基本信息输入表!$K$6&amp;"填表人："&amp;基本信息输入表!$M$48</f>
        <v>产权持有单位填表人：</v>
      </c>
      <c r="B27" s="3"/>
      <c r="C27" s="3"/>
      <c r="D27" s="3"/>
      <c r="E27" s="3"/>
      <c r="F27" s="3"/>
      <c r="G27" s="3"/>
      <c r="H27" s="3"/>
      <c r="I27" s="3"/>
      <c r="J27" s="3"/>
      <c r="K27" s="3" t="str">
        <f>"评估人员："&amp;基本信息输入表!$Q$48</f>
        <v>评估人员：</v>
      </c>
      <c r="L27" s="3"/>
      <c r="M27" s="4" t="s">
        <v>474</v>
      </c>
      <c r="N27" s="313" t="str">
        <v/>
      </c>
    </row>
    <row r="28" customHeight="1" spans="1:14">
      <c r="A28" s="3" t="str">
        <f>"填表日期："&amp;YEAR(基本信息输入表!$O$48)&amp;"年"&amp;MONTH(基本信息输入表!$O$48)&amp;"月"&amp;DAY(基本信息输入表!$O$48)&amp;"日"</f>
        <v>填表日期：1900年1月0日</v>
      </c>
      <c r="B28" s="3"/>
      <c r="C28" s="3"/>
      <c r="D28" s="3"/>
      <c r="E28" s="3"/>
      <c r="F28" s="3"/>
      <c r="G28" s="3"/>
      <c r="H28" s="3"/>
      <c r="I28" s="3"/>
      <c r="J28" s="3"/>
      <c r="K28" s="3"/>
      <c r="L28" s="3"/>
      <c r="M28" s="4"/>
      <c r="N28" s="313" t="str">
        <v/>
      </c>
    </row>
  </sheetData>
  <mergeCells count="5">
    <mergeCell ref="A2:L2"/>
    <mergeCell ref="A3:L3"/>
    <mergeCell ref="A24:B24"/>
    <mergeCell ref="A25:B25"/>
    <mergeCell ref="A26:B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showGridLines="0" workbookViewId="0">
      <selection activeCell="O30" sqref="O30"/>
    </sheetView>
  </sheetViews>
  <sheetFormatPr defaultColWidth="9" defaultRowHeight="12"/>
  <cols>
    <col min="1" max="1" width="4.19166666666667" style="3" customWidth="1"/>
    <col min="2" max="2" width="17.1916666666667" style="3" customWidth="1"/>
    <col min="3" max="4" width="8.19166666666667" style="3" customWidth="1"/>
    <col min="5" max="5" width="9.19166666666667" style="3" customWidth="1"/>
    <col min="6" max="6" width="11.1916666666667" style="3" customWidth="1"/>
    <col min="7" max="7" width="11.5" style="3" customWidth="1"/>
    <col min="8" max="9" width="15" style="3" customWidth="1"/>
    <col min="10" max="10" width="11.1916666666667" style="3" customWidth="1"/>
    <col min="11" max="11" width="7.69166666666667" style="3" customWidth="1"/>
    <col min="12" max="12" width="9.69166666666667" style="3" customWidth="1"/>
    <col min="13" max="13" width="15.1916666666667" style="4" customWidth="1"/>
    <col min="14" max="14" width="5.19166666666667" style="5" customWidth="1"/>
    <col min="15" max="16384" width="9" style="3"/>
  </cols>
  <sheetData>
    <row r="1" ht="15.75" customHeight="1" spans="1:14">
      <c r="A1" s="309" t="s">
        <v>0</v>
      </c>
      <c r="M1" s="22" t="str">
        <f t="array" ref="M1:N1">"请勿删除或清空该列内容"</f>
        <v>请勿删除或清空该列内容</v>
      </c>
      <c r="N1" s="23" t="str">
        <v>请勿删除或清空该列内容</v>
      </c>
    </row>
    <row r="2" s="1" customFormat="1" ht="30" customHeight="1" spans="1:14">
      <c r="A2" s="7" t="s">
        <v>835</v>
      </c>
      <c r="M2" s="24"/>
      <c r="N2" s="25" t="str">
        <f t="array" ref="N2:N7">""</f>
        <v/>
      </c>
    </row>
    <row r="3" ht="15.75" customHeight="1" spans="1:14">
      <c r="A3" s="4" t="s">
        <v>802</v>
      </c>
      <c r="N3" s="5" t="str">
        <v/>
      </c>
    </row>
    <row r="4" ht="14.25" customHeight="1" spans="1:14">
      <c r="A4" s="4"/>
      <c r="B4" s="4"/>
      <c r="C4" s="4"/>
      <c r="D4" s="4"/>
      <c r="E4" s="4"/>
      <c r="F4" s="4"/>
      <c r="G4" s="4"/>
      <c r="H4" s="4"/>
      <c r="I4" s="4"/>
      <c r="J4" s="4"/>
      <c r="K4" s="4"/>
      <c r="L4" s="8" t="s">
        <v>836</v>
      </c>
      <c r="N4" s="5" t="str">
        <v/>
      </c>
    </row>
    <row r="5" ht="15.75" customHeight="1" spans="1:14">
      <c r="A5" s="3" t="s">
        <v>804</v>
      </c>
      <c r="L5" s="8" t="s">
        <v>445</v>
      </c>
      <c r="N5" s="5" t="str">
        <v/>
      </c>
    </row>
    <row r="6" s="2" customFormat="1" ht="15.75" customHeight="1" spans="1:14">
      <c r="A6" s="11" t="s">
        <v>472</v>
      </c>
      <c r="B6" s="11" t="s">
        <v>316</v>
      </c>
      <c r="C6" s="11" t="s">
        <v>545</v>
      </c>
      <c r="D6" s="11" t="s">
        <v>825</v>
      </c>
      <c r="E6" s="11" t="s">
        <v>837</v>
      </c>
      <c r="F6" s="11" t="s">
        <v>838</v>
      </c>
      <c r="G6" s="11" t="s">
        <v>215</v>
      </c>
      <c r="H6" s="11" t="s">
        <v>284</v>
      </c>
      <c r="I6" s="11" t="s">
        <v>144</v>
      </c>
      <c r="J6" s="11" t="s">
        <v>216</v>
      </c>
      <c r="K6" s="11" t="s">
        <v>218</v>
      </c>
      <c r="L6" s="11" t="s">
        <v>348</v>
      </c>
      <c r="M6" s="2" t="s">
        <v>518</v>
      </c>
      <c r="N6" s="26" t="str">
        <v/>
      </c>
    </row>
    <row r="7" spans="1:14">
      <c r="A7" s="13" t="str">
        <f>IF(B7="","",ROW()-6)</f>
        <v/>
      </c>
      <c r="B7" s="14"/>
      <c r="C7" s="15"/>
      <c r="D7" s="15"/>
      <c r="E7" s="292"/>
      <c r="F7" s="16"/>
      <c r="G7" s="16"/>
      <c r="H7" s="16"/>
      <c r="I7" s="16"/>
      <c r="J7" s="16"/>
      <c r="K7" s="16" t="str">
        <f>IF(G7-H7=0,"",(J7-G7+H7)/(G7-H7)*100)</f>
        <v/>
      </c>
      <c r="L7" s="14"/>
      <c r="M7" s="4" t="str">
        <f>"A"&amp;ROW()-6</f>
        <v>A1</v>
      </c>
      <c r="N7" s="5" t="str">
        <v/>
      </c>
    </row>
    <row r="8" ht="15" customHeight="1" spans="1:13">
      <c r="A8" s="13" t="str">
        <f t="shared" ref="A8:A23" si="0">IF(B8="","",ROW()-6)</f>
        <v/>
      </c>
      <c r="B8" s="14"/>
      <c r="C8" s="15"/>
      <c r="D8" s="15"/>
      <c r="E8" s="292"/>
      <c r="F8" s="16"/>
      <c r="H8" s="16"/>
      <c r="I8" s="16"/>
      <c r="J8" s="16"/>
      <c r="K8" s="16" t="str">
        <f t="shared" ref="K8:K24" si="1">IF(G8-H8=0,"",(J8-G8+H8)/(G8-H8)*100)</f>
        <v/>
      </c>
      <c r="L8" s="14"/>
      <c r="M8" s="4" t="str">
        <f t="shared" ref="M8:M23" si="2">"A"&amp;ROW()-6</f>
        <v>A2</v>
      </c>
    </row>
    <row r="9" ht="15" customHeight="1" spans="1:13">
      <c r="A9" s="13" t="str">
        <f t="shared" si="0"/>
        <v/>
      </c>
      <c r="B9" s="14"/>
      <c r="C9" s="15"/>
      <c r="D9" s="15"/>
      <c r="E9" s="292"/>
      <c r="F9" s="16"/>
      <c r="G9" s="16"/>
      <c r="H9" s="16"/>
      <c r="I9" s="16"/>
      <c r="J9" s="16"/>
      <c r="K9" s="16" t="str">
        <f t="shared" si="1"/>
        <v/>
      </c>
      <c r="L9" s="14"/>
      <c r="M9" s="4" t="str">
        <f t="shared" si="2"/>
        <v>A3</v>
      </c>
    </row>
    <row r="10" ht="15" customHeight="1" spans="1:13">
      <c r="A10" s="13" t="str">
        <f t="shared" si="0"/>
        <v/>
      </c>
      <c r="B10" s="14"/>
      <c r="C10" s="15"/>
      <c r="D10" s="15"/>
      <c r="E10" s="292"/>
      <c r="F10" s="16"/>
      <c r="G10" s="16"/>
      <c r="H10" s="16"/>
      <c r="I10" s="16"/>
      <c r="J10" s="16"/>
      <c r="K10" s="16" t="str">
        <f t="shared" si="1"/>
        <v/>
      </c>
      <c r="L10" s="14"/>
      <c r="M10" s="4" t="str">
        <f t="shared" si="2"/>
        <v>A4</v>
      </c>
    </row>
    <row r="11" ht="15" customHeight="1" spans="1:13">
      <c r="A11" s="13" t="str">
        <f t="shared" si="0"/>
        <v/>
      </c>
      <c r="B11" s="14"/>
      <c r="C11" s="15"/>
      <c r="D11" s="15"/>
      <c r="E11" s="292"/>
      <c r="F11" s="16"/>
      <c r="G11" s="16"/>
      <c r="H11" s="16"/>
      <c r="I11" s="16"/>
      <c r="J11" s="16"/>
      <c r="K11" s="16" t="str">
        <f t="shared" si="1"/>
        <v/>
      </c>
      <c r="L11" s="14"/>
      <c r="M11" s="4" t="str">
        <f t="shared" si="2"/>
        <v>A5</v>
      </c>
    </row>
    <row r="12" ht="15" customHeight="1" spans="1:13">
      <c r="A12" s="13" t="str">
        <f t="shared" si="0"/>
        <v/>
      </c>
      <c r="B12" s="14"/>
      <c r="C12" s="15"/>
      <c r="D12" s="15"/>
      <c r="E12" s="292"/>
      <c r="F12" s="16"/>
      <c r="G12" s="16"/>
      <c r="H12" s="16"/>
      <c r="I12" s="16"/>
      <c r="J12" s="16"/>
      <c r="K12" s="16" t="str">
        <f t="shared" si="1"/>
        <v/>
      </c>
      <c r="L12" s="14"/>
      <c r="M12" s="4" t="str">
        <f t="shared" si="2"/>
        <v>A6</v>
      </c>
    </row>
    <row r="13" ht="15" customHeight="1" spans="1:13">
      <c r="A13" s="13" t="str">
        <f t="shared" si="0"/>
        <v/>
      </c>
      <c r="B13" s="14"/>
      <c r="C13" s="15"/>
      <c r="D13" s="15"/>
      <c r="E13" s="292"/>
      <c r="F13" s="16"/>
      <c r="G13" s="16"/>
      <c r="H13" s="16"/>
      <c r="I13" s="16"/>
      <c r="J13" s="16"/>
      <c r="K13" s="16" t="str">
        <f t="shared" si="1"/>
        <v/>
      </c>
      <c r="L13" s="14"/>
      <c r="M13" s="4" t="str">
        <f t="shared" si="2"/>
        <v>A7</v>
      </c>
    </row>
    <row r="14" ht="15" customHeight="1" spans="1:13">
      <c r="A14" s="13" t="str">
        <f t="shared" si="0"/>
        <v/>
      </c>
      <c r="B14" s="14"/>
      <c r="C14" s="15"/>
      <c r="D14" s="15"/>
      <c r="E14" s="292"/>
      <c r="F14" s="16"/>
      <c r="G14" s="16"/>
      <c r="H14" s="16"/>
      <c r="I14" s="16"/>
      <c r="J14" s="16"/>
      <c r="K14" s="16" t="str">
        <f t="shared" si="1"/>
        <v/>
      </c>
      <c r="L14" s="14"/>
      <c r="M14" s="4" t="str">
        <f t="shared" si="2"/>
        <v>A8</v>
      </c>
    </row>
    <row r="15" ht="15" customHeight="1" spans="1:13">
      <c r="A15" s="13" t="str">
        <f t="shared" si="0"/>
        <v/>
      </c>
      <c r="B15" s="14"/>
      <c r="C15" s="15"/>
      <c r="D15" s="15"/>
      <c r="E15" s="292"/>
      <c r="F15" s="16"/>
      <c r="G15" s="16"/>
      <c r="H15" s="16"/>
      <c r="I15" s="16"/>
      <c r="J15" s="16"/>
      <c r="K15" s="16" t="str">
        <f t="shared" si="1"/>
        <v/>
      </c>
      <c r="L15" s="14"/>
      <c r="M15" s="4" t="str">
        <f t="shared" si="2"/>
        <v>A9</v>
      </c>
    </row>
    <row r="16" ht="15" customHeight="1" spans="1:13">
      <c r="A16" s="13" t="str">
        <f t="shared" si="0"/>
        <v/>
      </c>
      <c r="B16" s="14"/>
      <c r="C16" s="15"/>
      <c r="D16" s="15"/>
      <c r="E16" s="292"/>
      <c r="F16" s="16"/>
      <c r="G16" s="16"/>
      <c r="H16" s="16"/>
      <c r="I16" s="16"/>
      <c r="J16" s="16"/>
      <c r="K16" s="16" t="str">
        <f t="shared" si="1"/>
        <v/>
      </c>
      <c r="L16" s="14"/>
      <c r="M16" s="4" t="str">
        <f t="shared" si="2"/>
        <v>A10</v>
      </c>
    </row>
    <row r="17" ht="15" customHeight="1" spans="1:13">
      <c r="A17" s="13" t="str">
        <f t="shared" si="0"/>
        <v/>
      </c>
      <c r="B17" s="14"/>
      <c r="C17" s="15"/>
      <c r="D17" s="15"/>
      <c r="E17" s="292"/>
      <c r="F17" s="16"/>
      <c r="G17" s="16"/>
      <c r="H17" s="16"/>
      <c r="I17" s="16"/>
      <c r="J17" s="16"/>
      <c r="K17" s="16" t="str">
        <f t="shared" si="1"/>
        <v/>
      </c>
      <c r="L17" s="14"/>
      <c r="M17" s="4" t="str">
        <f t="shared" si="2"/>
        <v>A11</v>
      </c>
    </row>
    <row r="18" ht="15" customHeight="1" spans="1:13">
      <c r="A18" s="13" t="str">
        <f t="shared" si="0"/>
        <v/>
      </c>
      <c r="B18" s="14"/>
      <c r="C18" s="15"/>
      <c r="D18" s="15"/>
      <c r="E18" s="292"/>
      <c r="F18" s="16"/>
      <c r="G18" s="16"/>
      <c r="H18" s="16"/>
      <c r="I18" s="16"/>
      <c r="J18" s="16"/>
      <c r="K18" s="16" t="str">
        <f t="shared" si="1"/>
        <v/>
      </c>
      <c r="L18" s="14"/>
      <c r="M18" s="4" t="str">
        <f t="shared" si="2"/>
        <v>A12</v>
      </c>
    </row>
    <row r="19" ht="15" customHeight="1" spans="1:13">
      <c r="A19" s="13" t="str">
        <f t="shared" si="0"/>
        <v/>
      </c>
      <c r="B19" s="14"/>
      <c r="C19" s="15"/>
      <c r="D19" s="15"/>
      <c r="E19" s="292"/>
      <c r="F19" s="16"/>
      <c r="G19" s="16"/>
      <c r="H19" s="16"/>
      <c r="I19" s="16"/>
      <c r="J19" s="16"/>
      <c r="K19" s="16" t="str">
        <f t="shared" si="1"/>
        <v/>
      </c>
      <c r="L19" s="14"/>
      <c r="M19" s="4" t="str">
        <f t="shared" si="2"/>
        <v>A13</v>
      </c>
    </row>
    <row r="20" ht="15" customHeight="1" spans="1:13">
      <c r="A20" s="13" t="str">
        <f t="shared" si="0"/>
        <v/>
      </c>
      <c r="B20" s="14"/>
      <c r="C20" s="15"/>
      <c r="D20" s="15"/>
      <c r="E20" s="292"/>
      <c r="F20" s="16"/>
      <c r="G20" s="16"/>
      <c r="H20" s="16"/>
      <c r="I20" s="16"/>
      <c r="J20" s="16"/>
      <c r="K20" s="16" t="str">
        <f t="shared" si="1"/>
        <v/>
      </c>
      <c r="L20" s="14"/>
      <c r="M20" s="4" t="str">
        <f t="shared" si="2"/>
        <v>A14</v>
      </c>
    </row>
    <row r="21" ht="15" customHeight="1" spans="1:13">
      <c r="A21" s="13" t="str">
        <f t="shared" si="0"/>
        <v/>
      </c>
      <c r="B21" s="14"/>
      <c r="C21" s="15"/>
      <c r="D21" s="15"/>
      <c r="E21" s="292"/>
      <c r="F21" s="16"/>
      <c r="G21" s="16"/>
      <c r="H21" s="16"/>
      <c r="I21" s="16"/>
      <c r="J21" s="16"/>
      <c r="K21" s="16" t="str">
        <f t="shared" si="1"/>
        <v/>
      </c>
      <c r="L21" s="14"/>
      <c r="M21" s="4" t="str">
        <f t="shared" si="2"/>
        <v>A15</v>
      </c>
    </row>
    <row r="22" ht="15" customHeight="1" spans="1:13">
      <c r="A22" s="13" t="str">
        <f t="shared" si="0"/>
        <v/>
      </c>
      <c r="B22" s="14"/>
      <c r="C22" s="15"/>
      <c r="D22" s="15"/>
      <c r="E22" s="292"/>
      <c r="F22" s="16"/>
      <c r="G22" s="16"/>
      <c r="H22" s="16"/>
      <c r="I22" s="16"/>
      <c r="J22" s="16"/>
      <c r="K22" s="16" t="str">
        <f t="shared" si="1"/>
        <v/>
      </c>
      <c r="L22" s="14"/>
      <c r="M22" s="4" t="str">
        <f t="shared" si="2"/>
        <v>A16</v>
      </c>
    </row>
    <row r="23" ht="15" customHeight="1" spans="1:13">
      <c r="A23" s="13" t="str">
        <f t="shared" si="0"/>
        <v/>
      </c>
      <c r="B23" s="14"/>
      <c r="C23" s="15"/>
      <c r="D23" s="15"/>
      <c r="E23" s="292"/>
      <c r="F23" s="16"/>
      <c r="G23" s="16"/>
      <c r="H23" s="16"/>
      <c r="I23" s="16"/>
      <c r="J23" s="16"/>
      <c r="K23" s="16" t="str">
        <f t="shared" si="1"/>
        <v/>
      </c>
      <c r="L23" s="14"/>
      <c r="M23" s="4" t="str">
        <f t="shared" si="2"/>
        <v>A17</v>
      </c>
    </row>
    <row r="24" ht="15" customHeight="1" spans="1:14">
      <c r="A24" s="13" t="s">
        <v>839</v>
      </c>
      <c r="B24" s="63"/>
      <c r="C24" s="308"/>
      <c r="D24" s="308"/>
      <c r="E24" s="132"/>
      <c r="F24" s="76"/>
      <c r="G24" s="76">
        <f>SUM(G7:G23)</f>
        <v>0</v>
      </c>
      <c r="H24" s="76">
        <f>SUM(H7:H23)</f>
        <v>0</v>
      </c>
      <c r="I24" s="76"/>
      <c r="J24" s="76">
        <f>SUM(J7:J23)</f>
        <v>0</v>
      </c>
      <c r="K24" s="16" t="str">
        <f t="shared" si="1"/>
        <v/>
      </c>
      <c r="L24" s="14"/>
      <c r="N24" s="5" t="str">
        <f t="array" ref="N24:N28">""</f>
        <v/>
      </c>
    </row>
    <row r="25" ht="15" customHeight="1" spans="1:14">
      <c r="A25" s="13" t="s">
        <v>811</v>
      </c>
      <c r="B25" s="63"/>
      <c r="C25" s="308"/>
      <c r="D25" s="308"/>
      <c r="E25" s="132"/>
      <c r="F25" s="76"/>
      <c r="G25" s="76">
        <f>H24</f>
        <v>0</v>
      </c>
      <c r="H25" s="76"/>
      <c r="I25" s="76"/>
      <c r="J25" s="76"/>
      <c r="K25" s="16"/>
      <c r="L25" s="14"/>
      <c r="N25" s="5" t="str">
        <v/>
      </c>
    </row>
    <row r="26" ht="15" customHeight="1" spans="1:14">
      <c r="A26" s="19" t="s">
        <v>840</v>
      </c>
      <c r="B26" s="64"/>
      <c r="C26" s="133"/>
      <c r="D26" s="133"/>
      <c r="E26" s="133"/>
      <c r="F26" s="77"/>
      <c r="G26" s="76">
        <f>G24-G25</f>
        <v>0</v>
      </c>
      <c r="H26" s="287"/>
      <c r="I26" s="287"/>
      <c r="J26" s="133">
        <f>J24</f>
        <v>0</v>
      </c>
      <c r="K26" s="16" t="s">
        <v>841</v>
      </c>
      <c r="L26" s="21"/>
      <c r="N26" s="5" t="str">
        <v/>
      </c>
    </row>
    <row r="27" ht="15" customHeight="1" spans="1:14">
      <c r="A27" s="3" t="str">
        <f>基本信息输入表!$K$6&amp;"填表人："&amp;基本信息输入表!$M$49</f>
        <v>产权持有单位填表人：</v>
      </c>
      <c r="J27" s="3" t="str">
        <f>"评估人员："&amp;基本信息输入表!$Q$49</f>
        <v>评估人员：</v>
      </c>
      <c r="M27" s="4" t="s">
        <v>474</v>
      </c>
      <c r="N27" s="5" t="str">
        <v/>
      </c>
    </row>
    <row r="28" ht="15.75" customHeight="1" spans="1:14">
      <c r="A28" s="3" t="str">
        <f>"填表日期："&amp;YEAR(基本信息输入表!$O$49)&amp;"年"&amp;MONTH(基本信息输入表!$O$49)&amp;"月"&amp;DAY(基本信息输入表!$O$49)&amp;"日"</f>
        <v>填表日期：1900年1月0日</v>
      </c>
      <c r="N28" s="5" t="str">
        <v/>
      </c>
    </row>
  </sheetData>
  <mergeCells count="5">
    <mergeCell ref="A2:L2"/>
    <mergeCell ref="A3:L3"/>
    <mergeCell ref="A24:B24"/>
    <mergeCell ref="A25:B25"/>
    <mergeCell ref="A26:B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N28"/>
  <sheetViews>
    <sheetView showGridLines="0" workbookViewId="0">
      <selection activeCell="O30" sqref="O30"/>
    </sheetView>
  </sheetViews>
  <sheetFormatPr defaultColWidth="9" defaultRowHeight="15.75" customHeight="1"/>
  <cols>
    <col min="1" max="1" width="4.19166666666667" style="3" customWidth="1"/>
    <col min="2" max="2" width="17.1916666666667" style="3" customWidth="1"/>
    <col min="3" max="4" width="8.19166666666667" style="3" customWidth="1"/>
    <col min="5" max="5" width="9.19166666666667" style="3" customWidth="1"/>
    <col min="6" max="6" width="11.1916666666667" style="3" customWidth="1"/>
    <col min="7" max="7" width="11.5" style="3" customWidth="1"/>
    <col min="8" max="9" width="15" style="3" customWidth="1"/>
    <col min="10" max="10" width="11.1916666666667" style="3" customWidth="1"/>
    <col min="11" max="11" width="7.69166666666667" style="3" customWidth="1"/>
    <col min="12" max="12" width="9.69166666666667" style="3" customWidth="1"/>
    <col min="13" max="13" width="16.3166666666667" style="4" customWidth="1"/>
    <col min="14" max="14" width="6.31666666666667" style="5" customWidth="1"/>
    <col min="15" max="15" width="9" style="3" customWidth="1"/>
    <col min="16" max="16384" width="9" style="3"/>
  </cols>
  <sheetData>
    <row r="1" customHeight="1" spans="1:14">
      <c r="A1" s="6" t="s">
        <v>0</v>
      </c>
      <c r="M1" s="22" t="str">
        <f t="array" ref="M1:N1">"请勿删除或清空该列内容"</f>
        <v>请勿删除或清空该列内容</v>
      </c>
      <c r="N1" s="23" t="str">
        <v>请勿删除或清空该列内容</v>
      </c>
    </row>
    <row r="2" s="1" customFormat="1" ht="30" customHeight="1" spans="1:14">
      <c r="A2" s="7" t="s">
        <v>842</v>
      </c>
      <c r="M2" s="24"/>
      <c r="N2" s="25" t="str">
        <f t="array" ref="N2:N7">""</f>
        <v/>
      </c>
    </row>
    <row r="3" customHeight="1" spans="1:14">
      <c r="A3" s="4" t="str">
        <f>"评估基准日："&amp;TEXT(基本信息输入表!M7,"yyyy年mm月dd日")</f>
        <v>评估基准日：2024年06月30日</v>
      </c>
      <c r="N3" s="5" t="str">
        <v/>
      </c>
    </row>
    <row r="4" ht="14.25" customHeight="1" spans="1:14">
      <c r="A4" s="4"/>
      <c r="B4" s="4"/>
      <c r="C4" s="4"/>
      <c r="D4" s="4"/>
      <c r="E4" s="4"/>
      <c r="F4" s="4"/>
      <c r="G4" s="4"/>
      <c r="H4" s="4"/>
      <c r="I4" s="4"/>
      <c r="J4" s="4"/>
      <c r="K4" s="4"/>
      <c r="L4" s="8" t="s">
        <v>843</v>
      </c>
      <c r="N4" s="5" t="str">
        <v/>
      </c>
    </row>
    <row r="5" customHeight="1" spans="1:14">
      <c r="A5" s="3" t="str">
        <f>基本信息输入表!K6&amp;"："&amp;基本信息输入表!M6</f>
        <v>产权持有单位：贵州林东煤业发展有限责任公司</v>
      </c>
      <c r="L5" s="8" t="s">
        <v>445</v>
      </c>
      <c r="N5" s="5" t="str">
        <v/>
      </c>
    </row>
    <row r="6" s="2" customFormat="1" customHeight="1" spans="1:14">
      <c r="A6" s="11" t="s">
        <v>472</v>
      </c>
      <c r="B6" s="11" t="s">
        <v>844</v>
      </c>
      <c r="C6" s="11" t="s">
        <v>545</v>
      </c>
      <c r="D6" s="11" t="s">
        <v>825</v>
      </c>
      <c r="E6" s="11" t="s">
        <v>554</v>
      </c>
      <c r="F6" s="11" t="s">
        <v>838</v>
      </c>
      <c r="G6" s="11" t="s">
        <v>215</v>
      </c>
      <c r="H6" s="11" t="s">
        <v>284</v>
      </c>
      <c r="I6" s="11" t="s">
        <v>144</v>
      </c>
      <c r="J6" s="11" t="s">
        <v>216</v>
      </c>
      <c r="K6" s="11" t="s">
        <v>218</v>
      </c>
      <c r="L6" s="11" t="s">
        <v>348</v>
      </c>
      <c r="M6" s="2" t="s">
        <v>518</v>
      </c>
      <c r="N6" s="26" t="str">
        <v/>
      </c>
    </row>
    <row r="7" ht="15" customHeight="1" spans="1:14">
      <c r="A7" s="13" t="str">
        <f>IF(B7="","",ROW()-6)</f>
        <v/>
      </c>
      <c r="B7" s="14"/>
      <c r="C7" s="15"/>
      <c r="D7" s="15"/>
      <c r="E7" s="292"/>
      <c r="F7" s="16"/>
      <c r="G7" s="16"/>
      <c r="H7" s="16"/>
      <c r="I7" s="16"/>
      <c r="J7" s="16"/>
      <c r="K7" s="16" t="str">
        <f t="shared" ref="K7:K24" si="0">IF(G7-H7=0,"",(J7-G7+H7)/(G7-H7)*100)</f>
        <v/>
      </c>
      <c r="L7" s="14"/>
      <c r="M7" s="4" t="str">
        <f>"A"&amp;ROW()-6</f>
        <v>A1</v>
      </c>
      <c r="N7" s="5" t="str">
        <v/>
      </c>
    </row>
    <row r="8" ht="15" customHeight="1" spans="1:13">
      <c r="A8" s="13" t="str">
        <f t="shared" ref="A8:A23" si="1">IF(B8="","",ROW()-6)</f>
        <v/>
      </c>
      <c r="B8" s="14"/>
      <c r="C8" s="15"/>
      <c r="D8" s="15"/>
      <c r="E8" s="292"/>
      <c r="F8" s="16"/>
      <c r="G8" s="16"/>
      <c r="H8" s="16"/>
      <c r="I8" s="16"/>
      <c r="J8" s="16"/>
      <c r="K8" s="16" t="str">
        <f t="shared" si="0"/>
        <v/>
      </c>
      <c r="L8" s="14"/>
      <c r="M8" s="4" t="str">
        <f t="shared" ref="M8:M23" si="2">"A"&amp;ROW()-6</f>
        <v>A2</v>
      </c>
    </row>
    <row r="9" ht="15" customHeight="1" spans="1:13">
      <c r="A9" s="13" t="str">
        <f t="shared" si="1"/>
        <v/>
      </c>
      <c r="B9" s="14"/>
      <c r="C9" s="15"/>
      <c r="D9" s="15"/>
      <c r="E9" s="292"/>
      <c r="F9" s="16"/>
      <c r="G9" s="16"/>
      <c r="H9" s="16"/>
      <c r="I9" s="16"/>
      <c r="J9" s="16"/>
      <c r="K9" s="16" t="str">
        <f t="shared" si="0"/>
        <v/>
      </c>
      <c r="L9" s="14"/>
      <c r="M9" s="4" t="str">
        <f t="shared" si="2"/>
        <v>A3</v>
      </c>
    </row>
    <row r="10" ht="15" customHeight="1" spans="1:13">
      <c r="A10" s="13" t="str">
        <f t="shared" si="1"/>
        <v/>
      </c>
      <c r="B10" s="14"/>
      <c r="C10" s="15"/>
      <c r="D10" s="15"/>
      <c r="E10" s="292"/>
      <c r="F10" s="16"/>
      <c r="G10" s="16"/>
      <c r="H10" s="16"/>
      <c r="I10" s="16"/>
      <c r="J10" s="16"/>
      <c r="K10" s="16" t="str">
        <f t="shared" si="0"/>
        <v/>
      </c>
      <c r="L10" s="14"/>
      <c r="M10" s="4" t="str">
        <f t="shared" si="2"/>
        <v>A4</v>
      </c>
    </row>
    <row r="11" ht="15" customHeight="1" spans="1:13">
      <c r="A11" s="13" t="str">
        <f t="shared" si="1"/>
        <v/>
      </c>
      <c r="B11" s="14"/>
      <c r="C11" s="15"/>
      <c r="D11" s="15"/>
      <c r="E11" s="292"/>
      <c r="F11" s="16"/>
      <c r="G11" s="16"/>
      <c r="H11" s="16"/>
      <c r="I11" s="16"/>
      <c r="J11" s="16"/>
      <c r="K11" s="16" t="str">
        <f t="shared" si="0"/>
        <v/>
      </c>
      <c r="L11" s="14"/>
      <c r="M11" s="4" t="str">
        <f t="shared" si="2"/>
        <v>A5</v>
      </c>
    </row>
    <row r="12" ht="15" customHeight="1" spans="1:13">
      <c r="A12" s="13" t="str">
        <f t="shared" si="1"/>
        <v/>
      </c>
      <c r="B12" s="14"/>
      <c r="C12" s="15"/>
      <c r="D12" s="15"/>
      <c r="E12" s="292"/>
      <c r="F12" s="16"/>
      <c r="G12" s="16"/>
      <c r="H12" s="16"/>
      <c r="I12" s="16"/>
      <c r="J12" s="16"/>
      <c r="K12" s="16" t="str">
        <f t="shared" si="0"/>
        <v/>
      </c>
      <c r="L12" s="14"/>
      <c r="M12" s="4" t="str">
        <f t="shared" si="2"/>
        <v>A6</v>
      </c>
    </row>
    <row r="13" ht="15" customHeight="1" spans="1:13">
      <c r="A13" s="13" t="str">
        <f t="shared" si="1"/>
        <v/>
      </c>
      <c r="B13" s="14"/>
      <c r="C13" s="15"/>
      <c r="D13" s="15"/>
      <c r="E13" s="292"/>
      <c r="F13" s="16"/>
      <c r="G13" s="16"/>
      <c r="H13" s="16"/>
      <c r="I13" s="16"/>
      <c r="J13" s="16"/>
      <c r="K13" s="16" t="str">
        <f t="shared" si="0"/>
        <v/>
      </c>
      <c r="L13" s="14"/>
      <c r="M13" s="4" t="str">
        <f t="shared" si="2"/>
        <v>A7</v>
      </c>
    </row>
    <row r="14" ht="15" customHeight="1" spans="1:13">
      <c r="A14" s="13" t="str">
        <f t="shared" si="1"/>
        <v/>
      </c>
      <c r="B14" s="14"/>
      <c r="C14" s="15"/>
      <c r="D14" s="15"/>
      <c r="E14" s="292"/>
      <c r="F14" s="16"/>
      <c r="G14" s="16"/>
      <c r="H14" s="16"/>
      <c r="I14" s="16"/>
      <c r="J14" s="16"/>
      <c r="K14" s="16" t="str">
        <f t="shared" si="0"/>
        <v/>
      </c>
      <c r="L14" s="14"/>
      <c r="M14" s="4" t="str">
        <f t="shared" si="2"/>
        <v>A8</v>
      </c>
    </row>
    <row r="15" ht="15" customHeight="1" spans="1:13">
      <c r="A15" s="13" t="str">
        <f t="shared" si="1"/>
        <v/>
      </c>
      <c r="B15" s="14"/>
      <c r="C15" s="15"/>
      <c r="D15" s="15"/>
      <c r="E15" s="292"/>
      <c r="F15" s="16"/>
      <c r="G15" s="16"/>
      <c r="H15" s="16"/>
      <c r="I15" s="16"/>
      <c r="J15" s="16"/>
      <c r="K15" s="16" t="str">
        <f t="shared" si="0"/>
        <v/>
      </c>
      <c r="L15" s="14"/>
      <c r="M15" s="4" t="str">
        <f t="shared" si="2"/>
        <v>A9</v>
      </c>
    </row>
    <row r="16" ht="15" customHeight="1" spans="1:13">
      <c r="A16" s="13" t="str">
        <f t="shared" si="1"/>
        <v/>
      </c>
      <c r="B16" s="14"/>
      <c r="C16" s="15"/>
      <c r="D16" s="15"/>
      <c r="E16" s="292"/>
      <c r="F16" s="16"/>
      <c r="G16" s="16"/>
      <c r="H16" s="16"/>
      <c r="I16" s="16"/>
      <c r="J16" s="16"/>
      <c r="K16" s="16" t="str">
        <f t="shared" si="0"/>
        <v/>
      </c>
      <c r="L16" s="14"/>
      <c r="M16" s="4" t="str">
        <f t="shared" si="2"/>
        <v>A10</v>
      </c>
    </row>
    <row r="17" ht="15" customHeight="1" spans="1:13">
      <c r="A17" s="13" t="str">
        <f t="shared" si="1"/>
        <v/>
      </c>
      <c r="B17" s="14"/>
      <c r="C17" s="15"/>
      <c r="D17" s="15"/>
      <c r="E17" s="292"/>
      <c r="F17" s="16"/>
      <c r="G17" s="16"/>
      <c r="H17" s="16"/>
      <c r="I17" s="16"/>
      <c r="J17" s="16"/>
      <c r="K17" s="16" t="str">
        <f t="shared" si="0"/>
        <v/>
      </c>
      <c r="L17" s="14"/>
      <c r="M17" s="4" t="str">
        <f t="shared" si="2"/>
        <v>A11</v>
      </c>
    </row>
    <row r="18" ht="15" customHeight="1" spans="1:13">
      <c r="A18" s="13" t="str">
        <f t="shared" si="1"/>
        <v/>
      </c>
      <c r="B18" s="14"/>
      <c r="C18" s="15"/>
      <c r="D18" s="15"/>
      <c r="E18" s="292"/>
      <c r="F18" s="16"/>
      <c r="G18" s="16"/>
      <c r="H18" s="16"/>
      <c r="I18" s="16"/>
      <c r="J18" s="16"/>
      <c r="K18" s="16" t="str">
        <f t="shared" si="0"/>
        <v/>
      </c>
      <c r="L18" s="14"/>
      <c r="M18" s="4" t="str">
        <f t="shared" si="2"/>
        <v>A12</v>
      </c>
    </row>
    <row r="19" ht="15" customHeight="1" spans="1:13">
      <c r="A19" s="13" t="str">
        <f t="shared" si="1"/>
        <v/>
      </c>
      <c r="B19" s="14"/>
      <c r="C19" s="15"/>
      <c r="D19" s="15"/>
      <c r="E19" s="292"/>
      <c r="F19" s="16"/>
      <c r="G19" s="16"/>
      <c r="H19" s="16"/>
      <c r="I19" s="16"/>
      <c r="J19" s="16"/>
      <c r="K19" s="16" t="str">
        <f t="shared" si="0"/>
        <v/>
      </c>
      <c r="L19" s="14"/>
      <c r="M19" s="4" t="str">
        <f t="shared" si="2"/>
        <v>A13</v>
      </c>
    </row>
    <row r="20" ht="15" customHeight="1" spans="1:13">
      <c r="A20" s="13" t="str">
        <f t="shared" si="1"/>
        <v/>
      </c>
      <c r="B20" s="14"/>
      <c r="C20" s="15"/>
      <c r="D20" s="15"/>
      <c r="E20" s="292"/>
      <c r="F20" s="16"/>
      <c r="G20" s="16"/>
      <c r="H20" s="16"/>
      <c r="I20" s="16"/>
      <c r="J20" s="16"/>
      <c r="K20" s="16" t="str">
        <f t="shared" si="0"/>
        <v/>
      </c>
      <c r="L20" s="14"/>
      <c r="M20" s="4" t="str">
        <f t="shared" si="2"/>
        <v>A14</v>
      </c>
    </row>
    <row r="21" ht="15" customHeight="1" spans="1:13">
      <c r="A21" s="13" t="str">
        <f t="shared" si="1"/>
        <v/>
      </c>
      <c r="B21" s="14"/>
      <c r="C21" s="15"/>
      <c r="D21" s="15"/>
      <c r="E21" s="292"/>
      <c r="F21" s="16"/>
      <c r="G21" s="16"/>
      <c r="H21" s="16"/>
      <c r="I21" s="16"/>
      <c r="J21" s="16"/>
      <c r="K21" s="16" t="str">
        <f t="shared" si="0"/>
        <v/>
      </c>
      <c r="L21" s="14"/>
      <c r="M21" s="4" t="str">
        <f t="shared" si="2"/>
        <v>A15</v>
      </c>
    </row>
    <row r="22" ht="15" customHeight="1" spans="1:13">
      <c r="A22" s="13" t="str">
        <f t="shared" si="1"/>
        <v/>
      </c>
      <c r="B22" s="14"/>
      <c r="C22" s="15"/>
      <c r="D22" s="15"/>
      <c r="E22" s="292"/>
      <c r="F22" s="16"/>
      <c r="G22" s="16"/>
      <c r="H22" s="16"/>
      <c r="I22" s="16"/>
      <c r="J22" s="16"/>
      <c r="K22" s="16" t="str">
        <f t="shared" si="0"/>
        <v/>
      </c>
      <c r="L22" s="14"/>
      <c r="M22" s="4" t="str">
        <f t="shared" si="2"/>
        <v>A16</v>
      </c>
    </row>
    <row r="23" ht="15" customHeight="1" spans="1:14">
      <c r="A23" s="13" t="str">
        <f t="shared" si="1"/>
        <v/>
      </c>
      <c r="B23" s="14"/>
      <c r="C23" s="15"/>
      <c r="D23" s="15"/>
      <c r="E23" s="292"/>
      <c r="F23" s="16"/>
      <c r="G23" s="16"/>
      <c r="H23" s="16"/>
      <c r="I23" s="16"/>
      <c r="J23" s="16"/>
      <c r="K23" s="16" t="str">
        <f t="shared" si="0"/>
        <v/>
      </c>
      <c r="L23" s="14"/>
      <c r="M23" s="4" t="str">
        <f t="shared" si="2"/>
        <v>A17</v>
      </c>
      <c r="N23" s="5" t="str">
        <f t="array" ref="N23:N28">""</f>
        <v/>
      </c>
    </row>
    <row r="24" ht="15" customHeight="1" spans="1:14">
      <c r="A24" s="13" t="s">
        <v>845</v>
      </c>
      <c r="B24" s="63"/>
      <c r="C24" s="308"/>
      <c r="D24" s="308"/>
      <c r="E24" s="132"/>
      <c r="F24" s="76"/>
      <c r="G24" s="76">
        <f>SUM(G7:G23)</f>
        <v>0</v>
      </c>
      <c r="H24" s="76">
        <f>SUM(H7:H23)</f>
        <v>0</v>
      </c>
      <c r="I24" s="76"/>
      <c r="J24" s="76">
        <f>SUM(J7:J23)</f>
        <v>0</v>
      </c>
      <c r="K24" s="16" t="str">
        <f t="shared" si="0"/>
        <v/>
      </c>
      <c r="L24" s="14"/>
      <c r="N24" s="5" t="str">
        <v/>
      </c>
    </row>
    <row r="25" ht="15" customHeight="1" spans="1:14">
      <c r="A25" s="13" t="s">
        <v>846</v>
      </c>
      <c r="B25" s="63"/>
      <c r="C25" s="308"/>
      <c r="D25" s="308"/>
      <c r="E25" s="132"/>
      <c r="F25" s="76"/>
      <c r="G25" s="76">
        <f>H24</f>
        <v>0</v>
      </c>
      <c r="H25" s="76"/>
      <c r="I25" s="76"/>
      <c r="J25" s="76"/>
      <c r="K25" s="16"/>
      <c r="L25" s="14"/>
      <c r="N25" s="5" t="str">
        <v/>
      </c>
    </row>
    <row r="26" ht="15" customHeight="1" spans="1:14">
      <c r="A26" s="19" t="s">
        <v>847</v>
      </c>
      <c r="B26" s="64"/>
      <c r="C26" s="133"/>
      <c r="D26" s="133"/>
      <c r="E26" s="133"/>
      <c r="F26" s="77"/>
      <c r="G26" s="287">
        <f>G24-G25</f>
        <v>0</v>
      </c>
      <c r="H26" s="287"/>
      <c r="I26" s="287"/>
      <c r="J26" s="133">
        <f>J24</f>
        <v>0</v>
      </c>
      <c r="K26" s="16" t="str">
        <f>IF(G26-H26=0,"",(J26-G26+H26)/(G26-H26)*100)</f>
        <v/>
      </c>
      <c r="L26" s="21"/>
      <c r="N26" s="5" t="str">
        <v/>
      </c>
    </row>
    <row r="27" ht="15" customHeight="1" spans="1:14">
      <c r="A27" s="3" t="str">
        <f>基本信息输入表!$K$6&amp;"填表人："&amp;基本信息输入表!$M$50</f>
        <v>产权持有单位填表人：</v>
      </c>
      <c r="J27" s="3" t="str">
        <f>"评估人员："&amp;基本信息输入表!$Q$50</f>
        <v>评估人员：</v>
      </c>
      <c r="M27" s="4" t="s">
        <v>474</v>
      </c>
      <c r="N27" s="5" t="str">
        <v/>
      </c>
    </row>
    <row r="28" customHeight="1" spans="1:14">
      <c r="A28" s="3" t="str">
        <f>"填表日期："&amp;YEAR(基本信息输入表!$O$50)&amp;"年"&amp;MONTH(基本信息输入表!$O$50)&amp;"月"&amp;DAY(基本信息输入表!$O$50)&amp;"日"</f>
        <v>填表日期：1900年1月0日</v>
      </c>
      <c r="N28" s="5" t="str">
        <v/>
      </c>
    </row>
  </sheetData>
  <mergeCells count="5">
    <mergeCell ref="A2:L2"/>
    <mergeCell ref="A3:L3"/>
    <mergeCell ref="A24:B24"/>
    <mergeCell ref="A25:B25"/>
    <mergeCell ref="A26:B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M31"/>
  <sheetViews>
    <sheetView showGridLines="0" workbookViewId="0">
      <selection activeCell="O30" sqref="O30"/>
    </sheetView>
  </sheetViews>
  <sheetFormatPr defaultColWidth="8.69166666666667" defaultRowHeight="14.25"/>
  <cols>
    <col min="1" max="1" width="8.69166666666667" style="298"/>
    <col min="2" max="3" width="18.5" style="298" customWidth="1"/>
    <col min="4" max="4" width="14.6916666666667" style="298" customWidth="1"/>
    <col min="5" max="5" width="10.6916666666667" style="298" customWidth="1"/>
    <col min="6" max="6" width="8.69166666666667" style="298"/>
    <col min="7" max="8" width="11.3166666666667" style="298" customWidth="1"/>
    <col min="9" max="9" width="13.6916666666667" style="298" customWidth="1"/>
    <col min="10" max="10" width="10.1916666666667" style="298" customWidth="1"/>
    <col min="11" max="11" width="8.69166666666667" style="298"/>
    <col min="12" max="12" width="15.5" style="298" customWidth="1"/>
    <col min="13" max="13" width="5.31666666666667" style="299" customWidth="1"/>
    <col min="14" max="16384" width="8.69166666666667" style="298"/>
  </cols>
  <sheetData>
    <row r="1" spans="1:13">
      <c r="A1" s="6" t="s">
        <v>0</v>
      </c>
      <c r="B1" s="3"/>
      <c r="C1" s="3"/>
      <c r="D1" s="3"/>
      <c r="E1" s="3"/>
      <c r="F1" s="3"/>
      <c r="G1" s="3"/>
      <c r="H1" s="3"/>
      <c r="I1" s="3"/>
      <c r="J1" s="3"/>
      <c r="K1" s="3"/>
      <c r="L1" s="22" t="str">
        <f t="array" ref="L1:M1">"请勿删除或清空该列内容"</f>
        <v>请勿删除或清空该列内容</v>
      </c>
      <c r="M1" s="23" t="str">
        <v>请勿删除或清空该列内容</v>
      </c>
    </row>
    <row r="2" ht="22.5" spans="1:13">
      <c r="A2" s="7" t="s">
        <v>848</v>
      </c>
      <c r="B2" s="1"/>
      <c r="C2" s="1"/>
      <c r="D2" s="1"/>
      <c r="E2" s="1"/>
      <c r="F2" s="1"/>
      <c r="G2" s="1"/>
      <c r="H2" s="1"/>
      <c r="I2" s="1"/>
      <c r="J2" s="1"/>
      <c r="K2" s="1"/>
      <c r="L2" s="24"/>
      <c r="M2" s="299" t="str">
        <f t="array" ref="M2:M7">""</f>
        <v/>
      </c>
    </row>
    <row r="3" spans="1:13">
      <c r="A3" s="4" t="str">
        <f>"评估基准日："&amp;TEXT(基本信息输入表!M7,"yyyy年mm月dd日")</f>
        <v>评估基准日：2024年06月30日</v>
      </c>
      <c r="B3" s="3"/>
      <c r="C3" s="3"/>
      <c r="D3" s="3"/>
      <c r="E3" s="3"/>
      <c r="F3" s="3"/>
      <c r="G3" s="3"/>
      <c r="H3" s="3"/>
      <c r="I3" s="3"/>
      <c r="J3" s="3"/>
      <c r="K3" s="3"/>
      <c r="L3" s="4"/>
      <c r="M3" s="299" t="str">
        <v/>
      </c>
    </row>
    <row r="4" spans="1:13">
      <c r="A4" s="4"/>
      <c r="B4" s="4"/>
      <c r="C4" s="4"/>
      <c r="D4" s="4"/>
      <c r="E4" s="4"/>
      <c r="F4" s="4"/>
      <c r="G4" s="4"/>
      <c r="H4" s="4"/>
      <c r="I4" s="4"/>
      <c r="J4" s="8" t="s">
        <v>849</v>
      </c>
      <c r="K4" s="3"/>
      <c r="L4" s="4"/>
      <c r="M4" s="299" t="str">
        <v/>
      </c>
    </row>
    <row r="5" spans="1:13">
      <c r="A5" s="3" t="str">
        <f>基本信息输入表!K6&amp;"："&amp;基本信息输入表!M6</f>
        <v>产权持有单位：贵州林东煤业发展有限责任公司</v>
      </c>
      <c r="B5" s="3"/>
      <c r="C5" s="3"/>
      <c r="D5" s="3"/>
      <c r="E5" s="3"/>
      <c r="F5" s="3"/>
      <c r="G5" s="3"/>
      <c r="H5" s="3"/>
      <c r="I5" s="3"/>
      <c r="J5" s="73" t="s">
        <v>445</v>
      </c>
      <c r="K5" s="10"/>
      <c r="L5" s="4"/>
      <c r="M5" s="299" t="str">
        <v/>
      </c>
    </row>
    <row r="6" s="59" customFormat="1" ht="12.75" customHeight="1" spans="1:13">
      <c r="A6" s="11" t="s">
        <v>472</v>
      </c>
      <c r="B6" s="11" t="s">
        <v>850</v>
      </c>
      <c r="C6" s="11" t="s">
        <v>545</v>
      </c>
      <c r="D6" s="11" t="s">
        <v>825</v>
      </c>
      <c r="E6" s="11" t="s">
        <v>826</v>
      </c>
      <c r="F6" s="11" t="s">
        <v>838</v>
      </c>
      <c r="G6" s="11" t="s">
        <v>215</v>
      </c>
      <c r="H6" s="11" t="s">
        <v>144</v>
      </c>
      <c r="I6" s="11" t="s">
        <v>216</v>
      </c>
      <c r="J6" s="11" t="s">
        <v>218</v>
      </c>
      <c r="K6" s="11" t="s">
        <v>348</v>
      </c>
      <c r="L6" s="2" t="s">
        <v>518</v>
      </c>
      <c r="M6" s="307" t="str">
        <v/>
      </c>
    </row>
    <row r="7" ht="15" customHeight="1" spans="1:13">
      <c r="A7" s="276" t="str">
        <f t="shared" ref="A7" si="0">IF(D7="","",ROW()-6)</f>
        <v/>
      </c>
      <c r="B7" s="276"/>
      <c r="C7" s="276"/>
      <c r="D7" s="15"/>
      <c r="E7" s="300"/>
      <c r="F7" s="276"/>
      <c r="G7" s="276"/>
      <c r="H7" s="276"/>
      <c r="I7" s="16"/>
      <c r="J7" s="276" t="str">
        <f t="shared" ref="J7:J27" si="1">IF(G7=0,"",(I7-G7)/G7*100)</f>
        <v/>
      </c>
      <c r="K7" s="276"/>
      <c r="L7" s="4" t="str">
        <f>"A"&amp;ROW()-6</f>
        <v>A1</v>
      </c>
      <c r="M7" s="299" t="str">
        <v/>
      </c>
    </row>
    <row r="8" ht="15" customHeight="1" spans="1:12">
      <c r="A8" s="276" t="str">
        <f t="shared" ref="A8:A26" si="2">IF(D8="","",ROW()-6)</f>
        <v/>
      </c>
      <c r="B8" s="276"/>
      <c r="C8" s="276"/>
      <c r="D8" s="15"/>
      <c r="E8" s="300"/>
      <c r="F8" s="276"/>
      <c r="G8" s="276"/>
      <c r="H8" s="276"/>
      <c r="I8" s="16"/>
      <c r="J8" s="276" t="str">
        <f t="shared" si="1"/>
        <v/>
      </c>
      <c r="K8" s="276"/>
      <c r="L8" s="4" t="str">
        <f t="shared" ref="L8:L26" si="3">"A"&amp;ROW()-6</f>
        <v>A2</v>
      </c>
    </row>
    <row r="9" ht="15" customHeight="1" spans="1:12">
      <c r="A9" s="276" t="str">
        <f t="shared" si="2"/>
        <v/>
      </c>
      <c r="B9" s="276"/>
      <c r="C9" s="276"/>
      <c r="D9" s="15"/>
      <c r="E9" s="300"/>
      <c r="F9" s="276"/>
      <c r="G9" s="276"/>
      <c r="H9" s="276"/>
      <c r="I9" s="16"/>
      <c r="J9" s="276" t="str">
        <f t="shared" si="1"/>
        <v/>
      </c>
      <c r="K9" s="276"/>
      <c r="L9" s="4" t="str">
        <f t="shared" si="3"/>
        <v>A3</v>
      </c>
    </row>
    <row r="10" ht="15" customHeight="1" spans="1:12">
      <c r="A10" s="276" t="str">
        <f t="shared" si="2"/>
        <v/>
      </c>
      <c r="B10" s="276"/>
      <c r="C10" s="276"/>
      <c r="D10" s="15"/>
      <c r="E10" s="300"/>
      <c r="F10" s="276"/>
      <c r="G10" s="276"/>
      <c r="H10" s="276"/>
      <c r="I10" s="16"/>
      <c r="J10" s="276" t="str">
        <f t="shared" si="1"/>
        <v/>
      </c>
      <c r="K10" s="276"/>
      <c r="L10" s="4" t="str">
        <f t="shared" si="3"/>
        <v>A4</v>
      </c>
    </row>
    <row r="11" ht="15" customHeight="1" spans="1:12">
      <c r="A11" s="276" t="str">
        <f t="shared" si="2"/>
        <v/>
      </c>
      <c r="B11" s="276"/>
      <c r="C11" s="276"/>
      <c r="D11" s="15"/>
      <c r="E11" s="300"/>
      <c r="F11" s="276"/>
      <c r="G11" s="276"/>
      <c r="H11" s="276"/>
      <c r="I11" s="16"/>
      <c r="J11" s="276" t="str">
        <f t="shared" si="1"/>
        <v/>
      </c>
      <c r="K11" s="276"/>
      <c r="L11" s="4" t="str">
        <f t="shared" si="3"/>
        <v>A5</v>
      </c>
    </row>
    <row r="12" ht="15" customHeight="1" spans="1:12">
      <c r="A12" s="276" t="str">
        <f t="shared" si="2"/>
        <v/>
      </c>
      <c r="B12" s="276"/>
      <c r="C12" s="276"/>
      <c r="D12" s="15"/>
      <c r="E12" s="300"/>
      <c r="F12" s="276"/>
      <c r="G12" s="276"/>
      <c r="H12" s="276"/>
      <c r="I12" s="16"/>
      <c r="J12" s="276" t="str">
        <f t="shared" si="1"/>
        <v/>
      </c>
      <c r="K12" s="276"/>
      <c r="L12" s="4" t="str">
        <f t="shared" si="3"/>
        <v>A6</v>
      </c>
    </row>
    <row r="13" ht="15" customHeight="1" spans="1:12">
      <c r="A13" s="276" t="str">
        <f t="shared" si="2"/>
        <v/>
      </c>
      <c r="B13" s="276"/>
      <c r="C13" s="276"/>
      <c r="D13" s="15"/>
      <c r="E13" s="300"/>
      <c r="F13" s="276"/>
      <c r="G13" s="276"/>
      <c r="H13" s="276"/>
      <c r="I13" s="16"/>
      <c r="J13" s="276" t="str">
        <f t="shared" si="1"/>
        <v/>
      </c>
      <c r="K13" s="276"/>
      <c r="L13" s="4" t="str">
        <f t="shared" si="3"/>
        <v>A7</v>
      </c>
    </row>
    <row r="14" ht="15" customHeight="1" spans="1:12">
      <c r="A14" s="276" t="str">
        <f t="shared" si="2"/>
        <v/>
      </c>
      <c r="B14" s="276"/>
      <c r="C14" s="276"/>
      <c r="D14" s="15"/>
      <c r="E14" s="300"/>
      <c r="F14" s="276"/>
      <c r="G14" s="276"/>
      <c r="H14" s="276"/>
      <c r="I14" s="16"/>
      <c r="J14" s="276" t="str">
        <f t="shared" si="1"/>
        <v/>
      </c>
      <c r="K14" s="276"/>
      <c r="L14" s="4" t="str">
        <f t="shared" si="3"/>
        <v>A8</v>
      </c>
    </row>
    <row r="15" ht="15" customHeight="1" spans="1:12">
      <c r="A15" s="276" t="str">
        <f t="shared" si="2"/>
        <v/>
      </c>
      <c r="B15" s="276"/>
      <c r="C15" s="276"/>
      <c r="D15" s="15"/>
      <c r="E15" s="300"/>
      <c r="F15" s="276"/>
      <c r="G15" s="276"/>
      <c r="H15" s="276"/>
      <c r="I15" s="16"/>
      <c r="J15" s="276" t="str">
        <f t="shared" si="1"/>
        <v/>
      </c>
      <c r="K15" s="276"/>
      <c r="L15" s="4" t="str">
        <f t="shared" si="3"/>
        <v>A9</v>
      </c>
    </row>
    <row r="16" ht="15" customHeight="1" spans="1:12">
      <c r="A16" s="276" t="str">
        <f t="shared" si="2"/>
        <v/>
      </c>
      <c r="B16" s="276"/>
      <c r="C16" s="276"/>
      <c r="D16" s="15"/>
      <c r="E16" s="300"/>
      <c r="F16" s="276"/>
      <c r="G16" s="276"/>
      <c r="H16" s="276"/>
      <c r="I16" s="16"/>
      <c r="J16" s="276" t="str">
        <f t="shared" si="1"/>
        <v/>
      </c>
      <c r="K16" s="276"/>
      <c r="L16" s="4" t="str">
        <f t="shared" si="3"/>
        <v>A10</v>
      </c>
    </row>
    <row r="17" ht="15" customHeight="1" spans="1:12">
      <c r="A17" s="276" t="str">
        <f t="shared" si="2"/>
        <v/>
      </c>
      <c r="B17" s="276"/>
      <c r="C17" s="276"/>
      <c r="D17" s="15"/>
      <c r="E17" s="300"/>
      <c r="F17" s="276"/>
      <c r="G17" s="276"/>
      <c r="H17" s="276"/>
      <c r="I17" s="16"/>
      <c r="J17" s="276" t="str">
        <f t="shared" si="1"/>
        <v/>
      </c>
      <c r="K17" s="276"/>
      <c r="L17" s="4" t="str">
        <f t="shared" si="3"/>
        <v>A11</v>
      </c>
    </row>
    <row r="18" ht="15" customHeight="1" spans="1:12">
      <c r="A18" s="276" t="str">
        <f t="shared" si="2"/>
        <v/>
      </c>
      <c r="B18" s="276"/>
      <c r="C18" s="276"/>
      <c r="D18" s="15"/>
      <c r="E18" s="300"/>
      <c r="F18" s="276"/>
      <c r="G18" s="276"/>
      <c r="H18" s="276"/>
      <c r="I18" s="16"/>
      <c r="J18" s="276" t="str">
        <f t="shared" si="1"/>
        <v/>
      </c>
      <c r="K18" s="276"/>
      <c r="L18" s="4" t="str">
        <f t="shared" si="3"/>
        <v>A12</v>
      </c>
    </row>
    <row r="19" ht="15" customHeight="1" spans="1:12">
      <c r="A19" s="276" t="str">
        <f t="shared" si="2"/>
        <v/>
      </c>
      <c r="B19" s="276"/>
      <c r="C19" s="276"/>
      <c r="D19" s="15"/>
      <c r="E19" s="300"/>
      <c r="F19" s="276"/>
      <c r="G19" s="276"/>
      <c r="H19" s="276"/>
      <c r="I19" s="16"/>
      <c r="J19" s="276" t="str">
        <f t="shared" si="1"/>
        <v/>
      </c>
      <c r="K19" s="276"/>
      <c r="L19" s="4" t="str">
        <f t="shared" si="3"/>
        <v>A13</v>
      </c>
    </row>
    <row r="20" ht="15" customHeight="1" spans="1:12">
      <c r="A20" s="276" t="str">
        <f t="shared" si="2"/>
        <v/>
      </c>
      <c r="B20" s="276"/>
      <c r="C20" s="276"/>
      <c r="D20" s="15"/>
      <c r="E20" s="300"/>
      <c r="F20" s="276"/>
      <c r="G20" s="276"/>
      <c r="H20" s="276"/>
      <c r="I20" s="16"/>
      <c r="J20" s="276" t="str">
        <f t="shared" si="1"/>
        <v/>
      </c>
      <c r="K20" s="276"/>
      <c r="L20" s="4" t="str">
        <f t="shared" si="3"/>
        <v>A14</v>
      </c>
    </row>
    <row r="21" ht="15" customHeight="1" spans="1:12">
      <c r="A21" s="276" t="str">
        <f t="shared" si="2"/>
        <v/>
      </c>
      <c r="B21" s="276"/>
      <c r="C21" s="276"/>
      <c r="D21" s="15"/>
      <c r="E21" s="300"/>
      <c r="F21" s="276"/>
      <c r="G21" s="276"/>
      <c r="H21" s="276"/>
      <c r="I21" s="16"/>
      <c r="J21" s="276" t="str">
        <f t="shared" si="1"/>
        <v/>
      </c>
      <c r="K21" s="276"/>
      <c r="L21" s="4" t="str">
        <f t="shared" si="3"/>
        <v>A15</v>
      </c>
    </row>
    <row r="22" ht="15" customHeight="1" spans="1:12">
      <c r="A22" s="276" t="str">
        <f t="shared" si="2"/>
        <v/>
      </c>
      <c r="B22" s="276"/>
      <c r="C22" s="276"/>
      <c r="D22" s="15"/>
      <c r="E22" s="300"/>
      <c r="F22" s="276"/>
      <c r="G22" s="276"/>
      <c r="H22" s="276"/>
      <c r="I22" s="16"/>
      <c r="J22" s="276" t="str">
        <f t="shared" si="1"/>
        <v/>
      </c>
      <c r="K22" s="276"/>
      <c r="L22" s="4" t="str">
        <f t="shared" si="3"/>
        <v>A16</v>
      </c>
    </row>
    <row r="23" ht="15" customHeight="1" spans="1:12">
      <c r="A23" s="276" t="str">
        <f t="shared" si="2"/>
        <v/>
      </c>
      <c r="B23" s="276"/>
      <c r="C23" s="276"/>
      <c r="D23" s="15"/>
      <c r="E23" s="300"/>
      <c r="F23" s="276"/>
      <c r="G23" s="276"/>
      <c r="H23" s="276"/>
      <c r="I23" s="16"/>
      <c r="J23" s="276" t="str">
        <f t="shared" si="1"/>
        <v/>
      </c>
      <c r="K23" s="276"/>
      <c r="L23" s="4" t="str">
        <f t="shared" si="3"/>
        <v>A17</v>
      </c>
    </row>
    <row r="24" ht="15" customHeight="1" spans="1:12">
      <c r="A24" s="276" t="str">
        <f t="shared" si="2"/>
        <v/>
      </c>
      <c r="B24" s="276"/>
      <c r="C24" s="276"/>
      <c r="D24" s="301"/>
      <c r="E24" s="300"/>
      <c r="F24" s="276"/>
      <c r="G24" s="276"/>
      <c r="H24" s="276"/>
      <c r="I24" s="16"/>
      <c r="J24" s="276" t="str">
        <f t="shared" si="1"/>
        <v/>
      </c>
      <c r="K24" s="276"/>
      <c r="L24" s="4" t="str">
        <f t="shared" si="3"/>
        <v>A18</v>
      </c>
    </row>
    <row r="25" ht="15" customHeight="1" spans="1:12">
      <c r="A25" s="276" t="str">
        <f t="shared" si="2"/>
        <v/>
      </c>
      <c r="B25" s="276"/>
      <c r="C25" s="276"/>
      <c r="D25" s="301"/>
      <c r="E25" s="300"/>
      <c r="F25" s="276"/>
      <c r="G25" s="276"/>
      <c r="H25" s="276"/>
      <c r="I25" s="16"/>
      <c r="J25" s="276" t="str">
        <f t="shared" si="1"/>
        <v/>
      </c>
      <c r="K25" s="276"/>
      <c r="L25" s="4" t="str">
        <f t="shared" si="3"/>
        <v>A19</v>
      </c>
    </row>
    <row r="26" ht="15" customHeight="1" spans="1:13">
      <c r="A26" s="276" t="str">
        <f t="shared" si="2"/>
        <v/>
      </c>
      <c r="B26" s="276"/>
      <c r="C26" s="302"/>
      <c r="D26" s="303"/>
      <c r="E26" s="304"/>
      <c r="F26" s="302"/>
      <c r="G26" s="302"/>
      <c r="H26" s="302"/>
      <c r="I26" s="76"/>
      <c r="J26" s="276" t="str">
        <f t="shared" si="1"/>
        <v/>
      </c>
      <c r="K26" s="276"/>
      <c r="L26" s="4" t="str">
        <f t="shared" si="3"/>
        <v>A20</v>
      </c>
      <c r="M26" s="299" t="str">
        <f t="array" ref="M26:M29">""</f>
        <v/>
      </c>
    </row>
    <row r="27" ht="15" customHeight="1" spans="1:13">
      <c r="A27" s="17" t="s">
        <v>299</v>
      </c>
      <c r="B27" s="18"/>
      <c r="C27" s="305"/>
      <c r="D27" s="295"/>
      <c r="E27" s="306"/>
      <c r="F27" s="76"/>
      <c r="G27" s="76">
        <f>SUM(G7:G26)</f>
        <v>0</v>
      </c>
      <c r="H27" s="76"/>
      <c r="I27" s="76">
        <f>SUM(I7:I26)</f>
        <v>0</v>
      </c>
      <c r="J27" s="44" t="str">
        <f t="shared" si="1"/>
        <v/>
      </c>
      <c r="K27" s="14"/>
      <c r="L27" s="4"/>
      <c r="M27" s="299" t="str">
        <v/>
      </c>
    </row>
    <row r="28" spans="1:13">
      <c r="A28" s="3" t="str">
        <f>基本信息输入表!$K$6&amp;"填表人："&amp;基本信息输入表!$M$51</f>
        <v>产权持有单位填表人：</v>
      </c>
      <c r="B28" s="3"/>
      <c r="C28" s="3"/>
      <c r="D28" s="3"/>
      <c r="F28" s="3"/>
      <c r="G28" s="3"/>
      <c r="H28" s="3"/>
      <c r="I28" s="3" t="str">
        <f>"评估人员："&amp;基本信息输入表!$Q$51</f>
        <v>评估人员：</v>
      </c>
      <c r="J28" s="3"/>
      <c r="L28" s="4" t="s">
        <v>474</v>
      </c>
      <c r="M28" s="299" t="str">
        <v/>
      </c>
    </row>
    <row r="29" spans="1:13">
      <c r="A29" s="3" t="str">
        <f>"填表日期："&amp;YEAR(基本信息输入表!$O$51)&amp;"年"&amp;MONTH(基本信息输入表!$O$51)&amp;"月"&amp;DAY(基本信息输入表!$O$51)&amp;"日"</f>
        <v>填表日期：1900年1月0日</v>
      </c>
      <c r="B29" s="3"/>
      <c r="C29" s="3"/>
      <c r="D29" s="3"/>
      <c r="E29" s="3"/>
      <c r="F29" s="3"/>
      <c r="G29" s="3"/>
      <c r="H29" s="3"/>
      <c r="I29" s="4"/>
      <c r="J29" s="3"/>
      <c r="M29" s="299" t="str">
        <v/>
      </c>
    </row>
    <row r="30" spans="1:10">
      <c r="A30" s="3"/>
      <c r="B30" s="3"/>
      <c r="C30" s="3"/>
      <c r="D30" s="3"/>
      <c r="E30" s="3"/>
      <c r="F30" s="3"/>
      <c r="G30" s="3"/>
      <c r="H30" s="3"/>
      <c r="I30" s="4"/>
      <c r="J30" s="3"/>
    </row>
    <row r="31" spans="1:10">
      <c r="A31" s="3"/>
      <c r="B31" s="3"/>
      <c r="C31" s="3"/>
      <c r="D31" s="3"/>
      <c r="E31" s="3"/>
      <c r="F31" s="3"/>
      <c r="G31" s="3"/>
      <c r="H31" s="3"/>
      <c r="I31" s="4"/>
      <c r="J31" s="3"/>
    </row>
  </sheetData>
  <mergeCells count="5">
    <mergeCell ref="A2:J2"/>
    <mergeCell ref="A3:J3"/>
    <mergeCell ref="J4:K4"/>
    <mergeCell ref="J5:K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Q28"/>
  <sheetViews>
    <sheetView showGridLines="0" workbookViewId="0">
      <selection activeCell="O30" sqref="O30"/>
    </sheetView>
  </sheetViews>
  <sheetFormatPr defaultColWidth="9" defaultRowHeight="15.75" customHeight="1"/>
  <cols>
    <col min="1" max="1" width="5.19166666666667" style="3" customWidth="1"/>
    <col min="2" max="2" width="23.1916666666667" style="3" customWidth="1"/>
    <col min="3" max="4" width="8" style="3" customWidth="1"/>
    <col min="5" max="6" width="11.1916666666667" style="3" customWidth="1"/>
    <col min="7" max="7" width="7.5" style="3" customWidth="1"/>
    <col min="8" max="8" width="11.8166666666667" style="3" customWidth="1"/>
    <col min="9" max="9" width="4.81666666666667" style="3" customWidth="1"/>
    <col min="10" max="11" width="8.19166666666667" style="3" customWidth="1"/>
    <col min="12" max="12" width="9.69166666666667" style="3" customWidth="1"/>
    <col min="13" max="13" width="7.69166666666667" style="3" customWidth="1"/>
    <col min="14" max="14" width="11.6916666666667" style="3" customWidth="1"/>
    <col min="15" max="15" width="15.6916666666667" style="4" customWidth="1"/>
    <col min="16" max="16" width="5.5" style="5" customWidth="1"/>
    <col min="17" max="17" width="9" style="3" customWidth="1"/>
    <col min="18" max="16384" width="9" style="3"/>
  </cols>
  <sheetData>
    <row r="1" customHeight="1" spans="1:16">
      <c r="A1" s="6" t="s">
        <v>0</v>
      </c>
      <c r="O1" s="22" t="str">
        <f t="array" ref="O1:P1">"请勿删除或清空该列内容"</f>
        <v>请勿删除或清空该列内容</v>
      </c>
      <c r="P1" s="23" t="str">
        <v>请勿删除或清空该列内容</v>
      </c>
    </row>
    <row r="2" s="1" customFormat="1" ht="30" customHeight="1" spans="1:17">
      <c r="A2" s="7" t="s">
        <v>851</v>
      </c>
      <c r="O2" s="4"/>
      <c r="P2" s="5" t="str">
        <f t="array" ref="P2:P7">""</f>
        <v/>
      </c>
      <c r="Q2" s="3"/>
    </row>
    <row r="3" customHeight="1" spans="1:16">
      <c r="A3" s="4" t="str">
        <f>"评估基准日："&amp;TEXT(基本信息输入表!M7,"yyyy年mm月dd日")</f>
        <v>评估基准日：2024年06月30日</v>
      </c>
      <c r="P3" s="5" t="str">
        <v/>
      </c>
    </row>
    <row r="4" ht="13.5" customHeight="1" spans="1:16">
      <c r="A4" s="4"/>
      <c r="B4" s="4"/>
      <c r="C4" s="4"/>
      <c r="D4" s="4"/>
      <c r="E4" s="4"/>
      <c r="F4" s="4"/>
      <c r="G4" s="4"/>
      <c r="H4" s="4"/>
      <c r="I4" s="4"/>
      <c r="J4" s="4"/>
      <c r="K4" s="4"/>
      <c r="L4" s="4"/>
      <c r="M4" s="8" t="s">
        <v>852</v>
      </c>
      <c r="P4" s="5" t="str">
        <v/>
      </c>
    </row>
    <row r="5" customHeight="1" spans="1:16">
      <c r="A5" s="3" t="str">
        <f>基本信息输入表!K6&amp;"："&amp;基本信息输入表!M6</f>
        <v>产权持有单位：贵州林东煤业发展有限责任公司</v>
      </c>
      <c r="E5" s="2"/>
      <c r="F5" s="2"/>
      <c r="G5" s="2"/>
      <c r="H5" s="2"/>
      <c r="M5" s="73" t="s">
        <v>445</v>
      </c>
      <c r="N5" s="10"/>
      <c r="P5" s="5" t="str">
        <v/>
      </c>
    </row>
    <row r="6" s="2" customFormat="1" ht="25.25" customHeight="1" spans="1:16">
      <c r="A6" s="11" t="s">
        <v>472</v>
      </c>
      <c r="B6" s="11" t="s">
        <v>592</v>
      </c>
      <c r="C6" s="11" t="s">
        <v>593</v>
      </c>
      <c r="D6" s="11" t="s">
        <v>594</v>
      </c>
      <c r="E6" s="11" t="s">
        <v>215</v>
      </c>
      <c r="F6" s="11" t="s">
        <v>853</v>
      </c>
      <c r="G6" s="11" t="s">
        <v>596</v>
      </c>
      <c r="H6" s="11" t="s">
        <v>284</v>
      </c>
      <c r="I6" s="11" t="s">
        <v>530</v>
      </c>
      <c r="J6" s="11" t="s">
        <v>854</v>
      </c>
      <c r="K6" s="11" t="s">
        <v>599</v>
      </c>
      <c r="L6" s="11" t="s">
        <v>216</v>
      </c>
      <c r="M6" s="11" t="s">
        <v>218</v>
      </c>
      <c r="N6" s="11" t="s">
        <v>348</v>
      </c>
      <c r="O6" s="2" t="s">
        <v>518</v>
      </c>
      <c r="P6" s="26" t="str">
        <v/>
      </c>
    </row>
    <row r="7" ht="15" customHeight="1" spans="1:16">
      <c r="A7" s="13" t="str">
        <f>IF(B7="","",ROW()-6)</f>
        <v/>
      </c>
      <c r="B7" s="14"/>
      <c r="C7" s="14"/>
      <c r="D7" s="15"/>
      <c r="E7" s="16"/>
      <c r="F7" s="16"/>
      <c r="G7" s="16"/>
      <c r="H7" s="16"/>
      <c r="I7" s="16"/>
      <c r="J7" s="16"/>
      <c r="K7" s="16"/>
      <c r="L7" s="16"/>
      <c r="M7" s="16" t="str">
        <f t="shared" ref="M7" si="0">IF(E7-H7=0,"",(L7-E7+H7)/(E7-H7)*100)</f>
        <v/>
      </c>
      <c r="N7" s="14"/>
      <c r="O7" s="4" t="str">
        <f>"A"&amp;ROW()-6</f>
        <v>A1</v>
      </c>
      <c r="P7" s="5" t="str">
        <v/>
      </c>
    </row>
    <row r="8" ht="15" customHeight="1" spans="1:15">
      <c r="A8" s="13" t="str">
        <f t="shared" ref="A8:A23" si="1">IF(B8="","",ROW()-6)</f>
        <v/>
      </c>
      <c r="B8" s="14"/>
      <c r="C8" s="14"/>
      <c r="D8" s="15"/>
      <c r="E8" s="16"/>
      <c r="F8" s="16"/>
      <c r="G8" s="16"/>
      <c r="H8" s="16"/>
      <c r="I8" s="16"/>
      <c r="J8" s="16"/>
      <c r="K8" s="16"/>
      <c r="L8" s="16"/>
      <c r="M8" s="16" t="str">
        <f t="shared" ref="M8:M26" si="2">IF(E8-H8=0,"",(L8-E8+H8)/(E8-H8)*100)</f>
        <v/>
      </c>
      <c r="N8" s="14"/>
      <c r="O8" s="4" t="str">
        <f t="shared" ref="O8:O23" si="3">"A"&amp;ROW()-6</f>
        <v>A2</v>
      </c>
    </row>
    <row r="9" ht="15" customHeight="1" spans="1:15">
      <c r="A9" s="13" t="str">
        <f t="shared" si="1"/>
        <v/>
      </c>
      <c r="B9" s="14"/>
      <c r="C9" s="14"/>
      <c r="D9" s="15"/>
      <c r="E9" s="16"/>
      <c r="F9" s="16"/>
      <c r="G9" s="16"/>
      <c r="H9" s="16"/>
      <c r="I9" s="16"/>
      <c r="J9" s="16"/>
      <c r="K9" s="16"/>
      <c r="L9" s="16"/>
      <c r="M9" s="16" t="str">
        <f t="shared" si="2"/>
        <v/>
      </c>
      <c r="N9" s="14"/>
      <c r="O9" s="4" t="str">
        <f t="shared" si="3"/>
        <v>A3</v>
      </c>
    </row>
    <row r="10" ht="15" customHeight="1" spans="1:15">
      <c r="A10" s="13" t="str">
        <f t="shared" si="1"/>
        <v/>
      </c>
      <c r="B10" s="14"/>
      <c r="C10" s="14"/>
      <c r="D10" s="15"/>
      <c r="E10" s="16"/>
      <c r="F10" s="16"/>
      <c r="G10" s="16"/>
      <c r="H10" s="16"/>
      <c r="I10" s="16"/>
      <c r="J10" s="16"/>
      <c r="K10" s="16"/>
      <c r="L10" s="16"/>
      <c r="M10" s="16" t="str">
        <f t="shared" si="2"/>
        <v/>
      </c>
      <c r="N10" s="14"/>
      <c r="O10" s="4" t="str">
        <f t="shared" si="3"/>
        <v>A4</v>
      </c>
    </row>
    <row r="11" ht="15" customHeight="1" spans="1:15">
      <c r="A11" s="13" t="str">
        <f t="shared" si="1"/>
        <v/>
      </c>
      <c r="B11" s="14"/>
      <c r="C11" s="14"/>
      <c r="D11" s="15"/>
      <c r="E11" s="16"/>
      <c r="F11" s="16"/>
      <c r="G11" s="16"/>
      <c r="H11" s="16"/>
      <c r="I11" s="16"/>
      <c r="J11" s="16"/>
      <c r="K11" s="16"/>
      <c r="L11" s="16"/>
      <c r="M11" s="16" t="str">
        <f t="shared" si="2"/>
        <v/>
      </c>
      <c r="N11" s="14"/>
      <c r="O11" s="4" t="str">
        <f t="shared" si="3"/>
        <v>A5</v>
      </c>
    </row>
    <row r="12" ht="15" customHeight="1" spans="1:15">
      <c r="A12" s="13" t="str">
        <f t="shared" si="1"/>
        <v/>
      </c>
      <c r="B12" s="14"/>
      <c r="C12" s="14"/>
      <c r="D12" s="15"/>
      <c r="E12" s="16"/>
      <c r="F12" s="16"/>
      <c r="G12" s="16"/>
      <c r="H12" s="16"/>
      <c r="I12" s="16"/>
      <c r="J12" s="16"/>
      <c r="K12" s="16"/>
      <c r="L12" s="16"/>
      <c r="M12" s="16" t="str">
        <f t="shared" si="2"/>
        <v/>
      </c>
      <c r="N12" s="14"/>
      <c r="O12" s="4" t="str">
        <f t="shared" si="3"/>
        <v>A6</v>
      </c>
    </row>
    <row r="13" ht="15" customHeight="1" spans="1:15">
      <c r="A13" s="13" t="str">
        <f t="shared" si="1"/>
        <v/>
      </c>
      <c r="B13" s="14"/>
      <c r="C13" s="14"/>
      <c r="D13" s="15"/>
      <c r="E13" s="16"/>
      <c r="F13" s="16"/>
      <c r="G13" s="16"/>
      <c r="H13" s="16"/>
      <c r="I13" s="16"/>
      <c r="J13" s="16"/>
      <c r="K13" s="16"/>
      <c r="L13" s="16"/>
      <c r="M13" s="16" t="str">
        <f t="shared" si="2"/>
        <v/>
      </c>
      <c r="N13" s="14"/>
      <c r="O13" s="4" t="str">
        <f t="shared" si="3"/>
        <v>A7</v>
      </c>
    </row>
    <row r="14" ht="15" customHeight="1" spans="1:15">
      <c r="A14" s="13" t="str">
        <f t="shared" si="1"/>
        <v/>
      </c>
      <c r="B14" s="14"/>
      <c r="C14" s="14"/>
      <c r="D14" s="15"/>
      <c r="E14" s="16"/>
      <c r="F14" s="16"/>
      <c r="G14" s="16"/>
      <c r="H14" s="16"/>
      <c r="I14" s="16"/>
      <c r="J14" s="16"/>
      <c r="K14" s="16"/>
      <c r="L14" s="16"/>
      <c r="M14" s="16" t="str">
        <f t="shared" si="2"/>
        <v/>
      </c>
      <c r="N14" s="14"/>
      <c r="O14" s="4" t="str">
        <f t="shared" si="3"/>
        <v>A8</v>
      </c>
    </row>
    <row r="15" ht="15" customHeight="1" spans="1:15">
      <c r="A15" s="13" t="str">
        <f t="shared" si="1"/>
        <v/>
      </c>
      <c r="B15" s="14"/>
      <c r="C15" s="14"/>
      <c r="D15" s="15"/>
      <c r="E15" s="16"/>
      <c r="F15" s="16"/>
      <c r="G15" s="16"/>
      <c r="H15" s="16"/>
      <c r="I15" s="16"/>
      <c r="J15" s="16"/>
      <c r="K15" s="16"/>
      <c r="L15" s="16"/>
      <c r="M15" s="16" t="str">
        <f t="shared" si="2"/>
        <v/>
      </c>
      <c r="N15" s="14"/>
      <c r="O15" s="4" t="str">
        <f t="shared" si="3"/>
        <v>A9</v>
      </c>
    </row>
    <row r="16" ht="15" customHeight="1" spans="1:15">
      <c r="A16" s="13" t="str">
        <f t="shared" si="1"/>
        <v/>
      </c>
      <c r="B16" s="14"/>
      <c r="C16" s="14"/>
      <c r="D16" s="15"/>
      <c r="E16" s="16"/>
      <c r="F16" s="16"/>
      <c r="G16" s="16"/>
      <c r="H16" s="16"/>
      <c r="I16" s="16"/>
      <c r="J16" s="16"/>
      <c r="K16" s="16"/>
      <c r="L16" s="16"/>
      <c r="M16" s="16" t="str">
        <f t="shared" si="2"/>
        <v/>
      </c>
      <c r="N16" s="14"/>
      <c r="O16" s="4" t="str">
        <f t="shared" si="3"/>
        <v>A10</v>
      </c>
    </row>
    <row r="17" ht="15" customHeight="1" spans="1:15">
      <c r="A17" s="13" t="str">
        <f t="shared" si="1"/>
        <v/>
      </c>
      <c r="B17" s="14"/>
      <c r="C17" s="14"/>
      <c r="D17" s="15"/>
      <c r="E17" s="16"/>
      <c r="F17" s="16"/>
      <c r="G17" s="16"/>
      <c r="H17" s="16"/>
      <c r="I17" s="16"/>
      <c r="J17" s="16"/>
      <c r="K17" s="16"/>
      <c r="L17" s="16"/>
      <c r="M17" s="16" t="str">
        <f t="shared" si="2"/>
        <v/>
      </c>
      <c r="N17" s="14"/>
      <c r="O17" s="4" t="str">
        <f t="shared" si="3"/>
        <v>A11</v>
      </c>
    </row>
    <row r="18" ht="15" customHeight="1" spans="1:15">
      <c r="A18" s="13" t="str">
        <f t="shared" si="1"/>
        <v/>
      </c>
      <c r="B18" s="14"/>
      <c r="C18" s="14"/>
      <c r="D18" s="15"/>
      <c r="E18" s="16"/>
      <c r="F18" s="16"/>
      <c r="G18" s="16"/>
      <c r="H18" s="16"/>
      <c r="I18" s="16"/>
      <c r="J18" s="16"/>
      <c r="K18" s="16"/>
      <c r="L18" s="16"/>
      <c r="M18" s="16" t="str">
        <f t="shared" si="2"/>
        <v/>
      </c>
      <c r="N18" s="14"/>
      <c r="O18" s="4" t="str">
        <f t="shared" si="3"/>
        <v>A12</v>
      </c>
    </row>
    <row r="19" ht="15" customHeight="1" spans="1:15">
      <c r="A19" s="13" t="str">
        <f t="shared" si="1"/>
        <v/>
      </c>
      <c r="B19" s="14"/>
      <c r="C19" s="14"/>
      <c r="D19" s="15"/>
      <c r="E19" s="16"/>
      <c r="F19" s="16"/>
      <c r="G19" s="16"/>
      <c r="H19" s="16"/>
      <c r="I19" s="16"/>
      <c r="J19" s="16"/>
      <c r="K19" s="16"/>
      <c r="L19" s="16"/>
      <c r="M19" s="16" t="str">
        <f t="shared" si="2"/>
        <v/>
      </c>
      <c r="N19" s="14"/>
      <c r="O19" s="4" t="str">
        <f t="shared" si="3"/>
        <v>A13</v>
      </c>
    </row>
    <row r="20" ht="15" customHeight="1" spans="1:15">
      <c r="A20" s="13" t="str">
        <f t="shared" si="1"/>
        <v/>
      </c>
      <c r="B20" s="14"/>
      <c r="C20" s="14"/>
      <c r="D20" s="15"/>
      <c r="E20" s="16"/>
      <c r="F20" s="16"/>
      <c r="G20" s="16"/>
      <c r="H20" s="16"/>
      <c r="I20" s="16"/>
      <c r="J20" s="16"/>
      <c r="K20" s="16"/>
      <c r="L20" s="16"/>
      <c r="M20" s="16" t="str">
        <f t="shared" si="2"/>
        <v/>
      </c>
      <c r="N20" s="14"/>
      <c r="O20" s="4" t="str">
        <f t="shared" si="3"/>
        <v>A14</v>
      </c>
    </row>
    <row r="21" ht="15" customHeight="1" spans="1:15">
      <c r="A21" s="13" t="str">
        <f t="shared" si="1"/>
        <v/>
      </c>
      <c r="B21" s="14"/>
      <c r="C21" s="14"/>
      <c r="D21" s="15"/>
      <c r="E21" s="16"/>
      <c r="F21" s="16"/>
      <c r="G21" s="16"/>
      <c r="H21" s="16"/>
      <c r="I21" s="16"/>
      <c r="J21" s="16"/>
      <c r="K21" s="16"/>
      <c r="L21" s="16"/>
      <c r="M21" s="16" t="str">
        <f t="shared" si="2"/>
        <v/>
      </c>
      <c r="N21" s="14"/>
      <c r="O21" s="4" t="str">
        <f t="shared" si="3"/>
        <v>A15</v>
      </c>
    </row>
    <row r="22" ht="15" customHeight="1" spans="1:15">
      <c r="A22" s="13" t="str">
        <f t="shared" si="1"/>
        <v/>
      </c>
      <c r="B22" s="14"/>
      <c r="C22" s="14"/>
      <c r="D22" s="15"/>
      <c r="E22" s="16"/>
      <c r="F22" s="16"/>
      <c r="G22" s="16"/>
      <c r="H22" s="16"/>
      <c r="I22" s="16"/>
      <c r="J22" s="16"/>
      <c r="K22" s="16"/>
      <c r="L22" s="16"/>
      <c r="M22" s="16" t="str">
        <f t="shared" si="2"/>
        <v/>
      </c>
      <c r="N22" s="14"/>
      <c r="O22" s="4" t="str">
        <f t="shared" si="3"/>
        <v>A16</v>
      </c>
    </row>
    <row r="23" ht="15" customHeight="1" spans="1:16">
      <c r="A23" s="13" t="str">
        <f t="shared" si="1"/>
        <v/>
      </c>
      <c r="B23" s="14"/>
      <c r="C23" s="14"/>
      <c r="D23" s="15"/>
      <c r="E23" s="16"/>
      <c r="F23" s="16"/>
      <c r="G23" s="16"/>
      <c r="H23" s="16"/>
      <c r="I23" s="16"/>
      <c r="J23" s="16"/>
      <c r="K23" s="16"/>
      <c r="L23" s="16"/>
      <c r="M23" s="16" t="str">
        <f t="shared" si="2"/>
        <v/>
      </c>
      <c r="N23" s="14"/>
      <c r="O23" s="4" t="str">
        <f t="shared" si="3"/>
        <v>A17</v>
      </c>
      <c r="P23" s="5" t="str">
        <f t="array" ref="P23:P28">""</f>
        <v/>
      </c>
    </row>
    <row r="24" ht="15" customHeight="1" spans="1:16">
      <c r="A24" s="13" t="s">
        <v>855</v>
      </c>
      <c r="B24" s="63"/>
      <c r="C24" s="14"/>
      <c r="D24" s="57"/>
      <c r="E24" s="76">
        <f>SUM(E7:E23)</f>
        <v>0</v>
      </c>
      <c r="F24" s="76"/>
      <c r="G24" s="76"/>
      <c r="H24" s="76">
        <f>SUM(H7:H23)</f>
        <v>0</v>
      </c>
      <c r="I24" s="76"/>
      <c r="J24" s="76"/>
      <c r="K24" s="76"/>
      <c r="L24" s="76">
        <f>SUM(L7:L23)</f>
        <v>0</v>
      </c>
      <c r="M24" s="16" t="str">
        <f t="shared" si="2"/>
        <v/>
      </c>
      <c r="N24" s="14"/>
      <c r="P24" s="5" t="str">
        <v/>
      </c>
    </row>
    <row r="25" ht="15" customHeight="1" spans="1:16">
      <c r="A25" s="13" t="s">
        <v>856</v>
      </c>
      <c r="B25" s="63"/>
      <c r="C25" s="14"/>
      <c r="D25" s="57"/>
      <c r="E25" s="76">
        <f>H24</f>
        <v>0</v>
      </c>
      <c r="F25" s="76"/>
      <c r="G25" s="76"/>
      <c r="H25" s="76"/>
      <c r="I25" s="76"/>
      <c r="J25" s="76"/>
      <c r="K25" s="76"/>
      <c r="L25" s="76"/>
      <c r="M25" s="16"/>
      <c r="N25" s="14"/>
      <c r="P25" s="5" t="str">
        <v/>
      </c>
    </row>
    <row r="26" ht="15" customHeight="1" spans="1:16">
      <c r="A26" s="19" t="s">
        <v>857</v>
      </c>
      <c r="B26" s="64"/>
      <c r="C26" s="21"/>
      <c r="D26" s="19"/>
      <c r="E26" s="287">
        <f>E24-E25</f>
        <v>0</v>
      </c>
      <c r="F26" s="287"/>
      <c r="G26" s="287"/>
      <c r="H26" s="287"/>
      <c r="I26" s="287"/>
      <c r="J26" s="287"/>
      <c r="K26" s="287"/>
      <c r="L26" s="133">
        <f>L24</f>
        <v>0</v>
      </c>
      <c r="M26" s="16" t="str">
        <f t="shared" si="2"/>
        <v/>
      </c>
      <c r="N26" s="21"/>
      <c r="P26" s="5" t="str">
        <v/>
      </c>
    </row>
    <row r="27" ht="15" customHeight="1" spans="1:16">
      <c r="A27" s="3" t="str">
        <f>基本信息输入表!$K$6&amp;"填表人："&amp;基本信息输入表!$M$52</f>
        <v>产权持有单位填表人：</v>
      </c>
      <c r="L27" s="3" t="str">
        <f>"评估人员："&amp;基本信息输入表!$Q$52</f>
        <v>评估人员：</v>
      </c>
      <c r="O27" s="4" t="s">
        <v>474</v>
      </c>
      <c r="P27" s="5" t="str">
        <v/>
      </c>
    </row>
    <row r="28" customHeight="1" spans="1:16">
      <c r="A28" s="3" t="str">
        <f>"填表日期："&amp;YEAR(基本信息输入表!$O$52)&amp;"年"&amp;MONTH(基本信息输入表!$O$52)&amp;"月"&amp;DAY(基本信息输入表!$O$52)&amp;"日"</f>
        <v>填表日期：1900年1月0日</v>
      </c>
      <c r="P28" s="5" t="str">
        <v/>
      </c>
    </row>
  </sheetData>
  <mergeCells count="7">
    <mergeCell ref="A2:N2"/>
    <mergeCell ref="A3:N3"/>
    <mergeCell ref="M4:N4"/>
    <mergeCell ref="M5:N5"/>
    <mergeCell ref="A24:B24"/>
    <mergeCell ref="A25:B25"/>
    <mergeCell ref="A26:B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dimension ref="A1:R28"/>
  <sheetViews>
    <sheetView showGridLines="0" workbookViewId="0">
      <selection activeCell="O30" sqref="O30"/>
    </sheetView>
  </sheetViews>
  <sheetFormatPr defaultColWidth="9" defaultRowHeight="15.75" customHeight="1"/>
  <cols>
    <col min="1" max="1" width="4.69166666666667" style="3" customWidth="1"/>
    <col min="2" max="2" width="17.6916666666667" style="3" customWidth="1"/>
    <col min="3" max="3" width="8.19166666666667" style="3" customWidth="1"/>
    <col min="4" max="4" width="7.69166666666667" style="3" customWidth="1"/>
    <col min="5" max="5" width="8.19166666666667" style="3" customWidth="1"/>
    <col min="6" max="7" width="8" style="3" customWidth="1"/>
    <col min="8" max="11" width="12.1916666666667" style="3" customWidth="1"/>
    <col min="12" max="12" width="7.69166666666667" style="3" customWidth="1"/>
    <col min="13" max="13" width="10.6916666666667" style="3" customWidth="1"/>
    <col min="14" max="14" width="14.1916666666667" style="3" customWidth="1"/>
    <col min="15" max="15" width="8.69166666666667" style="4" customWidth="1"/>
    <col min="16" max="16" width="7.31666666666667" style="3" customWidth="1"/>
    <col min="17" max="17" width="15.8166666666667" style="3" customWidth="1"/>
    <col min="18" max="18" width="4.69166666666667" style="5" customWidth="1"/>
    <col min="19" max="16384" width="9" style="3"/>
  </cols>
  <sheetData>
    <row r="1" customHeight="1" spans="1:18">
      <c r="A1" s="6" t="s">
        <v>0</v>
      </c>
      <c r="Q1" s="22" t="str">
        <f t="array" ref="Q1:R1">"请勿删除或清空该列内容"</f>
        <v>请勿删除或清空该列内容</v>
      </c>
      <c r="R1" s="23" t="str">
        <v>请勿删除或清空该列内容</v>
      </c>
    </row>
    <row r="2" s="1" customFormat="1" ht="30" customHeight="1" spans="1:18">
      <c r="A2" s="7" t="s">
        <v>858</v>
      </c>
      <c r="O2" s="24"/>
      <c r="R2" s="25" t="str">
        <f t="array" ref="R2:R7">""</f>
        <v/>
      </c>
    </row>
    <row r="3" customHeight="1" spans="1:18">
      <c r="A3" s="4" t="str">
        <f>"评估基准日："&amp;TEXT(基本信息输入表!M7,"yyyy年mm月dd日")</f>
        <v>评估基准日：2024年06月30日</v>
      </c>
      <c r="R3" s="5" t="str">
        <v/>
      </c>
    </row>
    <row r="4" ht="14.25" customHeight="1" spans="1:18">
      <c r="A4" s="4"/>
      <c r="B4" s="4"/>
      <c r="C4" s="4"/>
      <c r="D4" s="4"/>
      <c r="E4" s="4"/>
      <c r="F4" s="4"/>
      <c r="G4" s="4"/>
      <c r="H4" s="4"/>
      <c r="I4" s="4"/>
      <c r="J4" s="4"/>
      <c r="K4" s="4"/>
      <c r="L4" s="8" t="s">
        <v>859</v>
      </c>
      <c r="M4" s="8"/>
      <c r="R4" s="5" t="str">
        <v/>
      </c>
    </row>
    <row r="5" customHeight="1" spans="1:18">
      <c r="A5" s="3" t="str">
        <f>基本信息输入表!K6&amp;"："&amp;基本信息输入表!M6</f>
        <v>产权持有单位：贵州林东煤业发展有限责任公司</v>
      </c>
      <c r="L5" s="73" t="s">
        <v>445</v>
      </c>
      <c r="M5" s="73"/>
      <c r="R5" s="5" t="str">
        <v/>
      </c>
    </row>
    <row r="6" s="2" customFormat="1" ht="27.5" customHeight="1" spans="1:18">
      <c r="A6" s="11" t="s">
        <v>472</v>
      </c>
      <c r="B6" s="11" t="s">
        <v>316</v>
      </c>
      <c r="C6" s="11" t="s">
        <v>545</v>
      </c>
      <c r="D6" s="11" t="s">
        <v>860</v>
      </c>
      <c r="E6" s="11" t="s">
        <v>861</v>
      </c>
      <c r="F6" s="11" t="s">
        <v>862</v>
      </c>
      <c r="G6" s="11" t="s">
        <v>863</v>
      </c>
      <c r="H6" s="11" t="s">
        <v>838</v>
      </c>
      <c r="I6" s="11" t="s">
        <v>215</v>
      </c>
      <c r="J6" s="11" t="s">
        <v>284</v>
      </c>
      <c r="K6" s="34" t="s">
        <v>216</v>
      </c>
      <c r="L6" s="34" t="s">
        <v>218</v>
      </c>
      <c r="M6" s="34" t="s">
        <v>348</v>
      </c>
      <c r="N6" s="34" t="s">
        <v>864</v>
      </c>
      <c r="O6" s="11" t="s">
        <v>865</v>
      </c>
      <c r="P6" s="11" t="s">
        <v>866</v>
      </c>
      <c r="Q6" s="2" t="s">
        <v>518</v>
      </c>
      <c r="R6" s="26" t="str">
        <v/>
      </c>
    </row>
    <row r="7" ht="15" customHeight="1" spans="1:18">
      <c r="A7" s="294" t="str">
        <f>IF(B7="","",ROW()-6)</f>
        <v/>
      </c>
      <c r="B7" s="14"/>
      <c r="C7" s="15"/>
      <c r="D7" s="13"/>
      <c r="E7" s="41"/>
      <c r="F7" s="14"/>
      <c r="G7" s="14"/>
      <c r="H7" s="76"/>
      <c r="I7" s="76"/>
      <c r="J7" s="76"/>
      <c r="K7" s="76"/>
      <c r="L7" s="76" t="str">
        <f t="shared" ref="L7:L24" si="0">IF(I7-J7=0,"",(K7-I7+J7)/(I7-J7)*100)</f>
        <v/>
      </c>
      <c r="M7" s="295"/>
      <c r="N7" s="76"/>
      <c r="O7" s="44"/>
      <c r="P7" s="45"/>
      <c r="Q7" s="4" t="str">
        <f>"A"&amp;ROW()-6</f>
        <v>A1</v>
      </c>
      <c r="R7" s="5" t="str">
        <v/>
      </c>
    </row>
    <row r="8" ht="15" customHeight="1" spans="1:17">
      <c r="A8" s="294" t="str">
        <f t="shared" ref="A8:A23" si="1">IF(B8="","",ROW()-6)</f>
        <v/>
      </c>
      <c r="B8" s="14"/>
      <c r="C8" s="15"/>
      <c r="D8" s="13"/>
      <c r="E8" s="41"/>
      <c r="F8" s="14"/>
      <c r="G8" s="14"/>
      <c r="H8" s="76"/>
      <c r="I8" s="76"/>
      <c r="J8" s="76"/>
      <c r="K8" s="76"/>
      <c r="L8" s="76" t="str">
        <f t="shared" si="0"/>
        <v/>
      </c>
      <c r="M8" s="295"/>
      <c r="N8" s="76"/>
      <c r="O8" s="44"/>
      <c r="P8" s="45"/>
      <c r="Q8" s="4" t="str">
        <f t="shared" ref="Q8:Q23" si="2">"A"&amp;ROW()-6</f>
        <v>A2</v>
      </c>
    </row>
    <row r="9" ht="15" customHeight="1" spans="1:17">
      <c r="A9" s="294" t="str">
        <f t="shared" si="1"/>
        <v/>
      </c>
      <c r="B9" s="14"/>
      <c r="C9" s="15"/>
      <c r="D9" s="13"/>
      <c r="E9" s="41"/>
      <c r="F9" s="14"/>
      <c r="G9" s="14"/>
      <c r="H9" s="76"/>
      <c r="I9" s="76"/>
      <c r="J9" s="76"/>
      <c r="K9" s="76"/>
      <c r="L9" s="76" t="str">
        <f t="shared" si="0"/>
        <v/>
      </c>
      <c r="M9" s="295"/>
      <c r="N9" s="296"/>
      <c r="O9" s="44"/>
      <c r="P9" s="45"/>
      <c r="Q9" s="4" t="str">
        <f t="shared" si="2"/>
        <v>A3</v>
      </c>
    </row>
    <row r="10" ht="15" customHeight="1" spans="1:17">
      <c r="A10" s="294" t="str">
        <f t="shared" si="1"/>
        <v/>
      </c>
      <c r="B10" s="14"/>
      <c r="C10" s="15"/>
      <c r="D10" s="13"/>
      <c r="E10" s="41"/>
      <c r="F10" s="14"/>
      <c r="G10" s="14"/>
      <c r="H10" s="76"/>
      <c r="I10" s="76"/>
      <c r="J10" s="76"/>
      <c r="K10" s="76"/>
      <c r="L10" s="76" t="str">
        <f t="shared" si="0"/>
        <v/>
      </c>
      <c r="M10" s="295"/>
      <c r="N10" s="296"/>
      <c r="O10" s="44"/>
      <c r="P10" s="45"/>
      <c r="Q10" s="4" t="str">
        <f t="shared" si="2"/>
        <v>A4</v>
      </c>
    </row>
    <row r="11" ht="15" customHeight="1" spans="1:17">
      <c r="A11" s="294" t="str">
        <f t="shared" si="1"/>
        <v/>
      </c>
      <c r="B11" s="14"/>
      <c r="C11" s="15"/>
      <c r="D11" s="13"/>
      <c r="E11" s="41"/>
      <c r="F11" s="14"/>
      <c r="G11" s="14"/>
      <c r="H11" s="76"/>
      <c r="I11" s="76"/>
      <c r="J11" s="76"/>
      <c r="K11" s="76"/>
      <c r="L11" s="76" t="str">
        <f t="shared" si="0"/>
        <v/>
      </c>
      <c r="M11" s="295"/>
      <c r="N11" s="296"/>
      <c r="O11" s="44"/>
      <c r="P11" s="45"/>
      <c r="Q11" s="4" t="str">
        <f t="shared" si="2"/>
        <v>A5</v>
      </c>
    </row>
    <row r="12" ht="15" customHeight="1" spans="1:17">
      <c r="A12" s="294" t="str">
        <f t="shared" si="1"/>
        <v/>
      </c>
      <c r="B12" s="14"/>
      <c r="C12" s="15"/>
      <c r="D12" s="13"/>
      <c r="E12" s="41"/>
      <c r="F12" s="14"/>
      <c r="G12" s="14"/>
      <c r="H12" s="76"/>
      <c r="I12" s="76"/>
      <c r="J12" s="76"/>
      <c r="K12" s="76"/>
      <c r="L12" s="76" t="str">
        <f t="shared" si="0"/>
        <v/>
      </c>
      <c r="M12" s="295"/>
      <c r="N12" s="296"/>
      <c r="O12" s="44"/>
      <c r="P12" s="45"/>
      <c r="Q12" s="4" t="str">
        <f t="shared" si="2"/>
        <v>A6</v>
      </c>
    </row>
    <row r="13" ht="15" customHeight="1" spans="1:17">
      <c r="A13" s="294" t="str">
        <f t="shared" si="1"/>
        <v/>
      </c>
      <c r="B13" s="14"/>
      <c r="C13" s="15"/>
      <c r="D13" s="13"/>
      <c r="E13" s="41"/>
      <c r="F13" s="14"/>
      <c r="G13" s="14"/>
      <c r="H13" s="76"/>
      <c r="I13" s="76"/>
      <c r="J13" s="76"/>
      <c r="K13" s="76"/>
      <c r="L13" s="76" t="str">
        <f t="shared" si="0"/>
        <v/>
      </c>
      <c r="M13" s="295"/>
      <c r="N13" s="296"/>
      <c r="O13" s="44"/>
      <c r="P13" s="45"/>
      <c r="Q13" s="4" t="str">
        <f t="shared" si="2"/>
        <v>A7</v>
      </c>
    </row>
    <row r="14" ht="15" customHeight="1" spans="1:17">
      <c r="A14" s="294" t="str">
        <f t="shared" si="1"/>
        <v/>
      </c>
      <c r="B14" s="14"/>
      <c r="C14" s="15"/>
      <c r="D14" s="13"/>
      <c r="E14" s="41"/>
      <c r="F14" s="14"/>
      <c r="G14" s="14"/>
      <c r="H14" s="76"/>
      <c r="I14" s="76"/>
      <c r="J14" s="76"/>
      <c r="K14" s="76"/>
      <c r="L14" s="76" t="str">
        <f t="shared" si="0"/>
        <v/>
      </c>
      <c r="M14" s="295"/>
      <c r="N14" s="296"/>
      <c r="O14" s="44"/>
      <c r="P14" s="45"/>
      <c r="Q14" s="4" t="str">
        <f t="shared" si="2"/>
        <v>A8</v>
      </c>
    </row>
    <row r="15" ht="15" customHeight="1" spans="1:17">
      <c r="A15" s="294" t="str">
        <f t="shared" si="1"/>
        <v/>
      </c>
      <c r="B15" s="14"/>
      <c r="C15" s="15"/>
      <c r="D15" s="13"/>
      <c r="E15" s="41"/>
      <c r="F15" s="14"/>
      <c r="G15" s="14"/>
      <c r="H15" s="76"/>
      <c r="I15" s="76"/>
      <c r="J15" s="76"/>
      <c r="K15" s="76"/>
      <c r="L15" s="76" t="str">
        <f t="shared" si="0"/>
        <v/>
      </c>
      <c r="M15" s="295"/>
      <c r="N15" s="296"/>
      <c r="O15" s="44"/>
      <c r="P15" s="45"/>
      <c r="Q15" s="4" t="str">
        <f t="shared" si="2"/>
        <v>A9</v>
      </c>
    </row>
    <row r="16" ht="15" customHeight="1" spans="1:17">
      <c r="A16" s="294" t="str">
        <f t="shared" si="1"/>
        <v/>
      </c>
      <c r="B16" s="14"/>
      <c r="C16" s="15"/>
      <c r="D16" s="13"/>
      <c r="E16" s="41"/>
      <c r="F16" s="14"/>
      <c r="G16" s="14"/>
      <c r="H16" s="76"/>
      <c r="I16" s="76"/>
      <c r="J16" s="76"/>
      <c r="K16" s="76"/>
      <c r="L16" s="76" t="str">
        <f t="shared" si="0"/>
        <v/>
      </c>
      <c r="M16" s="295"/>
      <c r="N16" s="296"/>
      <c r="O16" s="44"/>
      <c r="P16" s="45"/>
      <c r="Q16" s="4" t="str">
        <f t="shared" si="2"/>
        <v>A10</v>
      </c>
    </row>
    <row r="17" ht="15" customHeight="1" spans="1:17">
      <c r="A17" s="294" t="str">
        <f t="shared" si="1"/>
        <v/>
      </c>
      <c r="B17" s="14"/>
      <c r="C17" s="15"/>
      <c r="D17" s="13"/>
      <c r="E17" s="41"/>
      <c r="F17" s="14"/>
      <c r="G17" s="14"/>
      <c r="H17" s="76"/>
      <c r="I17" s="76"/>
      <c r="J17" s="76"/>
      <c r="K17" s="76"/>
      <c r="L17" s="76" t="str">
        <f t="shared" si="0"/>
        <v/>
      </c>
      <c r="M17" s="295"/>
      <c r="N17" s="296"/>
      <c r="O17" s="44"/>
      <c r="P17" s="45"/>
      <c r="Q17" s="4" t="str">
        <f t="shared" si="2"/>
        <v>A11</v>
      </c>
    </row>
    <row r="18" ht="15" customHeight="1" spans="1:17">
      <c r="A18" s="294" t="str">
        <f t="shared" si="1"/>
        <v/>
      </c>
      <c r="B18" s="14"/>
      <c r="C18" s="15"/>
      <c r="D18" s="13"/>
      <c r="E18" s="41"/>
      <c r="F18" s="14"/>
      <c r="G18" s="14"/>
      <c r="H18" s="76"/>
      <c r="I18" s="76"/>
      <c r="J18" s="76"/>
      <c r="K18" s="76"/>
      <c r="L18" s="76" t="str">
        <f t="shared" si="0"/>
        <v/>
      </c>
      <c r="M18" s="295"/>
      <c r="N18" s="296"/>
      <c r="O18" s="44"/>
      <c r="P18" s="45"/>
      <c r="Q18" s="4" t="str">
        <f t="shared" si="2"/>
        <v>A12</v>
      </c>
    </row>
    <row r="19" ht="15" customHeight="1" spans="1:17">
      <c r="A19" s="294" t="str">
        <f t="shared" si="1"/>
        <v/>
      </c>
      <c r="B19" s="14"/>
      <c r="C19" s="15"/>
      <c r="D19" s="13"/>
      <c r="E19" s="41"/>
      <c r="F19" s="14"/>
      <c r="G19" s="14"/>
      <c r="H19" s="76"/>
      <c r="I19" s="76"/>
      <c r="J19" s="76"/>
      <c r="K19" s="76"/>
      <c r="L19" s="76" t="str">
        <f t="shared" si="0"/>
        <v/>
      </c>
      <c r="M19" s="295"/>
      <c r="N19" s="296"/>
      <c r="O19" s="44"/>
      <c r="P19" s="45"/>
      <c r="Q19" s="4" t="str">
        <f t="shared" si="2"/>
        <v>A13</v>
      </c>
    </row>
    <row r="20" ht="15" customHeight="1" spans="1:17">
      <c r="A20" s="294" t="str">
        <f t="shared" si="1"/>
        <v/>
      </c>
      <c r="B20" s="14"/>
      <c r="C20" s="15"/>
      <c r="D20" s="13"/>
      <c r="E20" s="41"/>
      <c r="F20" s="14"/>
      <c r="G20" s="14"/>
      <c r="H20" s="76"/>
      <c r="I20" s="76"/>
      <c r="J20" s="76"/>
      <c r="K20" s="76"/>
      <c r="L20" s="76" t="str">
        <f t="shared" si="0"/>
        <v/>
      </c>
      <c r="M20" s="295"/>
      <c r="N20" s="296"/>
      <c r="O20" s="44"/>
      <c r="P20" s="45"/>
      <c r="Q20" s="4" t="str">
        <f t="shared" si="2"/>
        <v>A14</v>
      </c>
    </row>
    <row r="21" ht="15" customHeight="1" spans="1:17">
      <c r="A21" s="294" t="str">
        <f t="shared" si="1"/>
        <v/>
      </c>
      <c r="B21" s="14"/>
      <c r="C21" s="15"/>
      <c r="D21" s="13"/>
      <c r="E21" s="41"/>
      <c r="F21" s="14"/>
      <c r="G21" s="14"/>
      <c r="H21" s="76"/>
      <c r="I21" s="76"/>
      <c r="J21" s="76"/>
      <c r="K21" s="76"/>
      <c r="L21" s="76" t="str">
        <f t="shared" si="0"/>
        <v/>
      </c>
      <c r="M21" s="295"/>
      <c r="N21" s="296"/>
      <c r="O21" s="44"/>
      <c r="P21" s="45"/>
      <c r="Q21" s="4" t="str">
        <f t="shared" si="2"/>
        <v>A15</v>
      </c>
    </row>
    <row r="22" ht="15" customHeight="1" spans="1:17">
      <c r="A22" s="294" t="str">
        <f t="shared" si="1"/>
        <v/>
      </c>
      <c r="B22" s="14"/>
      <c r="C22" s="15"/>
      <c r="D22" s="13"/>
      <c r="E22" s="41"/>
      <c r="F22" s="14"/>
      <c r="G22" s="14"/>
      <c r="H22" s="76"/>
      <c r="I22" s="76"/>
      <c r="J22" s="76"/>
      <c r="K22" s="76"/>
      <c r="L22" s="76" t="str">
        <f t="shared" si="0"/>
        <v/>
      </c>
      <c r="M22" s="295"/>
      <c r="N22" s="296"/>
      <c r="O22" s="44"/>
      <c r="P22" s="45"/>
      <c r="Q22" s="4" t="str">
        <f t="shared" si="2"/>
        <v>A16</v>
      </c>
    </row>
    <row r="23" ht="15" customHeight="1" spans="1:18">
      <c r="A23" s="294" t="str">
        <f t="shared" si="1"/>
        <v/>
      </c>
      <c r="B23" s="14"/>
      <c r="C23" s="15"/>
      <c r="D23" s="13"/>
      <c r="E23" s="41"/>
      <c r="F23" s="14"/>
      <c r="G23" s="14"/>
      <c r="H23" s="76"/>
      <c r="I23" s="76"/>
      <c r="J23" s="76"/>
      <c r="K23" s="76"/>
      <c r="L23" s="76" t="str">
        <f t="shared" si="0"/>
        <v/>
      </c>
      <c r="M23" s="295"/>
      <c r="N23" s="296"/>
      <c r="O23" s="44"/>
      <c r="P23" s="45"/>
      <c r="Q23" s="4" t="str">
        <f t="shared" si="2"/>
        <v>A17</v>
      </c>
      <c r="R23" s="5" t="str">
        <f t="array" ref="R23:R28">""</f>
        <v/>
      </c>
    </row>
    <row r="24" ht="15" customHeight="1" spans="1:18">
      <c r="A24" s="54" t="s">
        <v>867</v>
      </c>
      <c r="B24" s="63"/>
      <c r="C24" s="57"/>
      <c r="D24" s="13"/>
      <c r="E24" s="41"/>
      <c r="F24" s="14"/>
      <c r="G24" s="14"/>
      <c r="H24" s="76"/>
      <c r="I24" s="76">
        <f>SUM(I7:I23)</f>
        <v>0</v>
      </c>
      <c r="J24" s="76">
        <f>SUM(J7:J23)</f>
        <v>0</v>
      </c>
      <c r="K24" s="76">
        <f>SUM(K7:K23)</f>
        <v>0</v>
      </c>
      <c r="L24" s="76" t="str">
        <f t="shared" si="0"/>
        <v/>
      </c>
      <c r="M24" s="295"/>
      <c r="N24" s="76"/>
      <c r="O24" s="44"/>
      <c r="P24" s="45"/>
      <c r="R24" s="5" t="str">
        <v/>
      </c>
    </row>
    <row r="25" ht="15" customHeight="1" spans="1:18">
      <c r="A25" s="54" t="s">
        <v>868</v>
      </c>
      <c r="B25" s="63"/>
      <c r="C25" s="57"/>
      <c r="D25" s="13"/>
      <c r="E25" s="41"/>
      <c r="F25" s="14"/>
      <c r="G25" s="14"/>
      <c r="H25" s="76"/>
      <c r="I25" s="76">
        <f>J24</f>
        <v>0</v>
      </c>
      <c r="J25" s="76"/>
      <c r="K25" s="76"/>
      <c r="L25" s="76"/>
      <c r="M25" s="295"/>
      <c r="N25" s="76"/>
      <c r="O25" s="44"/>
      <c r="P25" s="45"/>
      <c r="R25" s="5" t="str">
        <v/>
      </c>
    </row>
    <row r="26" ht="15" customHeight="1" spans="1:18">
      <c r="A26" s="19" t="s">
        <v>869</v>
      </c>
      <c r="B26" s="64"/>
      <c r="C26" s="19"/>
      <c r="D26" s="19"/>
      <c r="E26" s="19"/>
      <c r="F26" s="19"/>
      <c r="G26" s="19"/>
      <c r="H26" s="194"/>
      <c r="I26" s="133">
        <f>I24-I25</f>
        <v>0</v>
      </c>
      <c r="J26" s="133"/>
      <c r="K26" s="133">
        <f>K24</f>
        <v>0</v>
      </c>
      <c r="L26" s="76" t="str">
        <f>IF(I26-J26=0,"",(K26-I26+J26)/(I26-J26)*100)</f>
        <v/>
      </c>
      <c r="M26" s="77"/>
      <c r="N26" s="297"/>
      <c r="O26" s="44"/>
      <c r="P26" s="45"/>
      <c r="R26" s="5" t="str">
        <v/>
      </c>
    </row>
    <row r="27" ht="15" customHeight="1" spans="1:18">
      <c r="A27" s="3" t="str">
        <f>基本信息输入表!$K$6&amp;"填表人："&amp;基本信息输入表!$M$53</f>
        <v>产权持有单位填表人：</v>
      </c>
      <c r="K27" s="3" t="str">
        <f>"评估人员："&amp;基本信息输入表!$Q$53</f>
        <v>评估人员：</v>
      </c>
      <c r="Q27" s="3" t="s">
        <v>473</v>
      </c>
      <c r="R27" s="5" t="str">
        <v/>
      </c>
    </row>
    <row r="28" customHeight="1" spans="1:18">
      <c r="A28" s="3" t="str">
        <f>"填表日期："&amp;YEAR(基本信息输入表!$O$53)&amp;"年"&amp;MONTH(基本信息输入表!$O$53)&amp;"月"&amp;DAY(基本信息输入表!$O$53)&amp;"日"</f>
        <v>填表日期：1900年1月0日</v>
      </c>
      <c r="Q28" s="3" t="s">
        <v>474</v>
      </c>
      <c r="R28" s="5" t="str">
        <v/>
      </c>
    </row>
  </sheetData>
  <mergeCells count="7">
    <mergeCell ref="A2:M2"/>
    <mergeCell ref="A3:M3"/>
    <mergeCell ref="L4:M4"/>
    <mergeCell ref="L5:M5"/>
    <mergeCell ref="A24:B24"/>
    <mergeCell ref="A25:B25"/>
    <mergeCell ref="A26:B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dimension ref="A1:P28"/>
  <sheetViews>
    <sheetView showGridLines="0" topLeftCell="C1" workbookViewId="0">
      <selection activeCell="O30" sqref="O30"/>
    </sheetView>
  </sheetViews>
  <sheetFormatPr defaultColWidth="9" defaultRowHeight="15.75" customHeight="1"/>
  <cols>
    <col min="1" max="1" width="5.69166666666667" style="3" customWidth="1"/>
    <col min="2" max="2" width="15.1916666666667" style="3" customWidth="1"/>
    <col min="3" max="3" width="10.1916666666667" style="3" customWidth="1"/>
    <col min="4" max="4" width="8.31666666666667" style="3" customWidth="1"/>
    <col min="5" max="5" width="6.31666666666667" style="3" customWidth="1"/>
    <col min="6" max="7" width="8" style="3" customWidth="1"/>
    <col min="8" max="8" width="9.69166666666667" style="3" customWidth="1"/>
    <col min="9" max="12" width="14.3166666666667" style="3" customWidth="1"/>
    <col min="13" max="13" width="7.69166666666667" style="3" customWidth="1"/>
    <col min="14" max="14" width="9" style="3" customWidth="1"/>
    <col min="15" max="15" width="16.6916666666667" style="4" customWidth="1"/>
    <col min="16" max="16" width="5.31666666666667" style="5" customWidth="1"/>
    <col min="17" max="17" width="9" style="3" customWidth="1"/>
    <col min="18" max="16384" width="9" style="3"/>
  </cols>
  <sheetData>
    <row r="1" customHeight="1" spans="1:16">
      <c r="A1" s="6" t="s">
        <v>0</v>
      </c>
      <c r="O1" s="22" t="str">
        <f t="array" ref="O1:P1">"请勿删除或清空该列内容"</f>
        <v>请勿删除或清空该列内容</v>
      </c>
      <c r="P1" s="23" t="str">
        <v>请勿删除或清空该列内容</v>
      </c>
    </row>
    <row r="2" s="1" customFormat="1" ht="30" customHeight="1" spans="1:16">
      <c r="A2" s="7" t="s">
        <v>870</v>
      </c>
      <c r="O2" s="24"/>
      <c r="P2" s="25" t="str">
        <f t="array" ref="P2:P7">""</f>
        <v/>
      </c>
    </row>
    <row r="3" customHeight="1" spans="1:16">
      <c r="A3" s="4" t="str">
        <f>"评估基准日："&amp;TEXT(基本信息输入表!M7,"yyyy年mm月dd日")</f>
        <v>评估基准日：2024年06月30日</v>
      </c>
      <c r="P3" s="5" t="str">
        <v/>
      </c>
    </row>
    <row r="4" ht="14.25" customHeight="1" spans="1:16">
      <c r="A4" s="4"/>
      <c r="B4" s="4"/>
      <c r="C4" s="4"/>
      <c r="D4" s="4"/>
      <c r="E4" s="4"/>
      <c r="F4" s="4"/>
      <c r="G4" s="4"/>
      <c r="H4" s="4"/>
      <c r="I4" s="4"/>
      <c r="J4" s="4"/>
      <c r="K4" s="4"/>
      <c r="L4" s="4"/>
      <c r="M4" s="4"/>
      <c r="N4" s="8" t="s">
        <v>871</v>
      </c>
      <c r="P4" s="5" t="str">
        <v/>
      </c>
    </row>
    <row r="5" customHeight="1" spans="1:16">
      <c r="A5" s="3" t="str">
        <f>基本信息输入表!K6&amp;"："&amp;基本信息输入表!M6</f>
        <v>产权持有单位：贵州林东煤业发展有限责任公司</v>
      </c>
      <c r="N5" s="8" t="s">
        <v>445</v>
      </c>
      <c r="P5" s="5" t="str">
        <v/>
      </c>
    </row>
    <row r="6" s="2" customFormat="1" ht="27" customHeight="1" spans="1:16">
      <c r="A6" s="11" t="s">
        <v>472</v>
      </c>
      <c r="B6" s="11" t="s">
        <v>316</v>
      </c>
      <c r="C6" s="11" t="s">
        <v>872</v>
      </c>
      <c r="D6" s="11" t="s">
        <v>873</v>
      </c>
      <c r="E6" s="11" t="s">
        <v>545</v>
      </c>
      <c r="F6" s="11" t="s">
        <v>554</v>
      </c>
      <c r="G6" s="11" t="s">
        <v>574</v>
      </c>
      <c r="H6" s="11" t="s">
        <v>817</v>
      </c>
      <c r="I6" s="11" t="s">
        <v>838</v>
      </c>
      <c r="J6" s="11" t="s">
        <v>215</v>
      </c>
      <c r="K6" s="11" t="s">
        <v>284</v>
      </c>
      <c r="L6" s="11" t="s">
        <v>216</v>
      </c>
      <c r="M6" s="11" t="s">
        <v>218</v>
      </c>
      <c r="N6" s="11" t="s">
        <v>348</v>
      </c>
      <c r="O6" s="2" t="s">
        <v>518</v>
      </c>
      <c r="P6" s="26" t="str">
        <v/>
      </c>
    </row>
    <row r="7" ht="15" customHeight="1" spans="1:16">
      <c r="A7" s="13" t="str">
        <f>IF(B7="","",ROW()-6)</f>
        <v/>
      </c>
      <c r="B7" s="14"/>
      <c r="C7" s="14"/>
      <c r="D7" s="13"/>
      <c r="E7" s="15"/>
      <c r="F7" s="292"/>
      <c r="G7" s="54"/>
      <c r="H7" s="16"/>
      <c r="I7" s="16"/>
      <c r="J7" s="16"/>
      <c r="K7" s="16"/>
      <c r="L7" s="16"/>
      <c r="M7" s="16" t="str">
        <f t="shared" ref="M7:M24" si="0">IF(J7-K7=0,"",(L7-J7+K7)/(J7-K7)*100)</f>
        <v/>
      </c>
      <c r="N7" s="14"/>
      <c r="O7" s="4" t="str">
        <f>"A"&amp;ROW()-6</f>
        <v>A1</v>
      </c>
      <c r="P7" s="5" t="str">
        <v/>
      </c>
    </row>
    <row r="8" ht="15" customHeight="1" spans="1:15">
      <c r="A8" s="13" t="str">
        <f t="shared" ref="A8:A23" si="1">IF(B8="","",ROW()-6)</f>
        <v/>
      </c>
      <c r="B8" s="14"/>
      <c r="C8" s="14"/>
      <c r="D8" s="13"/>
      <c r="E8" s="15"/>
      <c r="F8" s="292"/>
      <c r="G8" s="54"/>
      <c r="H8" s="16"/>
      <c r="I8" s="16"/>
      <c r="J8" s="16"/>
      <c r="K8" s="16"/>
      <c r="L8" s="16"/>
      <c r="M8" s="16" t="str">
        <f t="shared" si="0"/>
        <v/>
      </c>
      <c r="N8" s="14"/>
      <c r="O8" s="4" t="str">
        <f t="shared" ref="O8:O23" si="2">"A"&amp;ROW()-6</f>
        <v>A2</v>
      </c>
    </row>
    <row r="9" ht="15" customHeight="1" spans="1:15">
      <c r="A9" s="13" t="str">
        <f t="shared" si="1"/>
        <v/>
      </c>
      <c r="B9" s="14"/>
      <c r="C9" s="14"/>
      <c r="D9" s="13"/>
      <c r="E9" s="15"/>
      <c r="F9" s="292"/>
      <c r="G9" s="54"/>
      <c r="H9" s="16"/>
      <c r="I9" s="16"/>
      <c r="J9" s="16"/>
      <c r="K9" s="16"/>
      <c r="L9" s="16"/>
      <c r="M9" s="16" t="str">
        <f t="shared" si="0"/>
        <v/>
      </c>
      <c r="N9" s="14"/>
      <c r="O9" s="4" t="str">
        <f t="shared" si="2"/>
        <v>A3</v>
      </c>
    </row>
    <row r="10" ht="15" customHeight="1" spans="1:15">
      <c r="A10" s="13" t="str">
        <f t="shared" si="1"/>
        <v/>
      </c>
      <c r="B10" s="14"/>
      <c r="C10" s="14"/>
      <c r="D10" s="13"/>
      <c r="E10" s="15"/>
      <c r="F10" s="292"/>
      <c r="G10" s="54"/>
      <c r="H10" s="16"/>
      <c r="I10" s="16"/>
      <c r="J10" s="16"/>
      <c r="K10" s="16"/>
      <c r="L10" s="16"/>
      <c r="M10" s="16" t="str">
        <f t="shared" si="0"/>
        <v/>
      </c>
      <c r="N10" s="14"/>
      <c r="O10" s="4" t="str">
        <f t="shared" si="2"/>
        <v>A4</v>
      </c>
    </row>
    <row r="11" ht="15" customHeight="1" spans="1:15">
      <c r="A11" s="13" t="str">
        <f t="shared" si="1"/>
        <v/>
      </c>
      <c r="B11" s="14"/>
      <c r="C11" s="14"/>
      <c r="D11" s="13"/>
      <c r="E11" s="15"/>
      <c r="F11" s="292"/>
      <c r="G11" s="54"/>
      <c r="H11" s="16"/>
      <c r="I11" s="16"/>
      <c r="J11" s="16"/>
      <c r="K11" s="16"/>
      <c r="L11" s="16"/>
      <c r="M11" s="16" t="str">
        <f t="shared" si="0"/>
        <v/>
      </c>
      <c r="N11" s="14"/>
      <c r="O11" s="4" t="str">
        <f t="shared" si="2"/>
        <v>A5</v>
      </c>
    </row>
    <row r="12" ht="15" customHeight="1" spans="1:15">
      <c r="A12" s="13" t="str">
        <f t="shared" si="1"/>
        <v/>
      </c>
      <c r="B12" s="14"/>
      <c r="C12" s="14"/>
      <c r="D12" s="13"/>
      <c r="E12" s="15"/>
      <c r="F12" s="292"/>
      <c r="G12" s="54"/>
      <c r="H12" s="16"/>
      <c r="I12" s="16"/>
      <c r="J12" s="16"/>
      <c r="K12" s="16"/>
      <c r="L12" s="16"/>
      <c r="M12" s="16" t="str">
        <f t="shared" si="0"/>
        <v/>
      </c>
      <c r="N12" s="14"/>
      <c r="O12" s="4" t="str">
        <f t="shared" si="2"/>
        <v>A6</v>
      </c>
    </row>
    <row r="13" ht="15" customHeight="1" spans="1:15">
      <c r="A13" s="13" t="str">
        <f t="shared" si="1"/>
        <v/>
      </c>
      <c r="B13" s="14"/>
      <c r="C13" s="14"/>
      <c r="D13" s="13"/>
      <c r="E13" s="15"/>
      <c r="F13" s="292"/>
      <c r="G13" s="54"/>
      <c r="H13" s="16"/>
      <c r="I13" s="16"/>
      <c r="J13" s="16"/>
      <c r="K13" s="16"/>
      <c r="L13" s="16"/>
      <c r="M13" s="16" t="str">
        <f t="shared" si="0"/>
        <v/>
      </c>
      <c r="N13" s="14"/>
      <c r="O13" s="4" t="str">
        <f t="shared" si="2"/>
        <v>A7</v>
      </c>
    </row>
    <row r="14" ht="15" customHeight="1" spans="1:15">
      <c r="A14" s="13" t="str">
        <f t="shared" si="1"/>
        <v/>
      </c>
      <c r="B14" s="14"/>
      <c r="C14" s="14"/>
      <c r="D14" s="13"/>
      <c r="E14" s="15"/>
      <c r="F14" s="292"/>
      <c r="G14" s="54"/>
      <c r="H14" s="16"/>
      <c r="I14" s="16"/>
      <c r="J14" s="16"/>
      <c r="K14" s="16"/>
      <c r="L14" s="16"/>
      <c r="M14" s="16" t="str">
        <f t="shared" si="0"/>
        <v/>
      </c>
      <c r="N14" s="14"/>
      <c r="O14" s="4" t="str">
        <f t="shared" si="2"/>
        <v>A8</v>
      </c>
    </row>
    <row r="15" ht="15" customHeight="1" spans="1:15">
      <c r="A15" s="13" t="str">
        <f t="shared" si="1"/>
        <v/>
      </c>
      <c r="B15" s="14"/>
      <c r="C15" s="14"/>
      <c r="D15" s="13"/>
      <c r="E15" s="15"/>
      <c r="F15" s="292"/>
      <c r="G15" s="54"/>
      <c r="H15" s="16"/>
      <c r="I15" s="16"/>
      <c r="J15" s="16"/>
      <c r="K15" s="16"/>
      <c r="L15" s="16"/>
      <c r="M15" s="16" t="str">
        <f t="shared" si="0"/>
        <v/>
      </c>
      <c r="N15" s="14"/>
      <c r="O15" s="4" t="str">
        <f t="shared" si="2"/>
        <v>A9</v>
      </c>
    </row>
    <row r="16" ht="15" customHeight="1" spans="1:15">
      <c r="A16" s="13" t="str">
        <f t="shared" si="1"/>
        <v/>
      </c>
      <c r="B16" s="14"/>
      <c r="C16" s="14"/>
      <c r="D16" s="13"/>
      <c r="E16" s="15"/>
      <c r="F16" s="292"/>
      <c r="G16" s="54"/>
      <c r="H16" s="16"/>
      <c r="I16" s="16"/>
      <c r="J16" s="16"/>
      <c r="K16" s="16"/>
      <c r="L16" s="16"/>
      <c r="M16" s="16" t="str">
        <f t="shared" si="0"/>
        <v/>
      </c>
      <c r="N16" s="14"/>
      <c r="O16" s="4" t="str">
        <f t="shared" si="2"/>
        <v>A10</v>
      </c>
    </row>
    <row r="17" ht="15" customHeight="1" spans="1:15">
      <c r="A17" s="13" t="str">
        <f t="shared" si="1"/>
        <v/>
      </c>
      <c r="B17" s="14"/>
      <c r="C17" s="14"/>
      <c r="D17" s="13"/>
      <c r="E17" s="15"/>
      <c r="F17" s="292"/>
      <c r="G17" s="54"/>
      <c r="H17" s="16"/>
      <c r="I17" s="16"/>
      <c r="J17" s="16"/>
      <c r="K17" s="16"/>
      <c r="L17" s="16"/>
      <c r="M17" s="16" t="str">
        <f t="shared" si="0"/>
        <v/>
      </c>
      <c r="N17" s="14"/>
      <c r="O17" s="4" t="str">
        <f t="shared" si="2"/>
        <v>A11</v>
      </c>
    </row>
    <row r="18" ht="15" customHeight="1" spans="1:15">
      <c r="A18" s="13" t="str">
        <f t="shared" si="1"/>
        <v/>
      </c>
      <c r="B18" s="14"/>
      <c r="C18" s="14"/>
      <c r="D18" s="13"/>
      <c r="E18" s="15"/>
      <c r="F18" s="292"/>
      <c r="G18" s="54"/>
      <c r="H18" s="16"/>
      <c r="I18" s="16"/>
      <c r="J18" s="16"/>
      <c r="K18" s="16"/>
      <c r="L18" s="16"/>
      <c r="M18" s="16" t="str">
        <f t="shared" si="0"/>
        <v/>
      </c>
      <c r="N18" s="14"/>
      <c r="O18" s="4" t="str">
        <f t="shared" si="2"/>
        <v>A12</v>
      </c>
    </row>
    <row r="19" ht="15" customHeight="1" spans="1:15">
      <c r="A19" s="13" t="str">
        <f t="shared" si="1"/>
        <v/>
      </c>
      <c r="B19" s="14"/>
      <c r="C19" s="14"/>
      <c r="D19" s="13"/>
      <c r="E19" s="15"/>
      <c r="F19" s="292"/>
      <c r="G19" s="54"/>
      <c r="H19" s="16"/>
      <c r="I19" s="16"/>
      <c r="J19" s="16"/>
      <c r="K19" s="16"/>
      <c r="L19" s="16"/>
      <c r="M19" s="16" t="str">
        <f t="shared" si="0"/>
        <v/>
      </c>
      <c r="N19" s="14"/>
      <c r="O19" s="4" t="str">
        <f t="shared" si="2"/>
        <v>A13</v>
      </c>
    </row>
    <row r="20" ht="15" customHeight="1" spans="1:15">
      <c r="A20" s="13" t="str">
        <f t="shared" si="1"/>
        <v/>
      </c>
      <c r="B20" s="14"/>
      <c r="C20" s="14"/>
      <c r="D20" s="13"/>
      <c r="E20" s="15"/>
      <c r="F20" s="292"/>
      <c r="G20" s="54"/>
      <c r="H20" s="16"/>
      <c r="I20" s="16"/>
      <c r="J20" s="16"/>
      <c r="K20" s="16"/>
      <c r="L20" s="16"/>
      <c r="M20" s="16" t="str">
        <f t="shared" si="0"/>
        <v/>
      </c>
      <c r="N20" s="14"/>
      <c r="O20" s="4" t="str">
        <f t="shared" si="2"/>
        <v>A14</v>
      </c>
    </row>
    <row r="21" ht="15" customHeight="1" spans="1:15">
      <c r="A21" s="13" t="str">
        <f t="shared" si="1"/>
        <v/>
      </c>
      <c r="B21" s="14"/>
      <c r="C21" s="14"/>
      <c r="D21" s="13"/>
      <c r="E21" s="15"/>
      <c r="F21" s="292"/>
      <c r="G21" s="54"/>
      <c r="H21" s="16"/>
      <c r="I21" s="16"/>
      <c r="J21" s="16"/>
      <c r="K21" s="16"/>
      <c r="L21" s="16"/>
      <c r="M21" s="16" t="str">
        <f t="shared" si="0"/>
        <v/>
      </c>
      <c r="N21" s="14"/>
      <c r="O21" s="4" t="str">
        <f t="shared" si="2"/>
        <v>A15</v>
      </c>
    </row>
    <row r="22" ht="15" customHeight="1" spans="1:15">
      <c r="A22" s="13" t="str">
        <f t="shared" si="1"/>
        <v/>
      </c>
      <c r="B22" s="14"/>
      <c r="C22" s="14"/>
      <c r="D22" s="13"/>
      <c r="E22" s="15"/>
      <c r="F22" s="292"/>
      <c r="G22" s="54"/>
      <c r="H22" s="16"/>
      <c r="I22" s="16"/>
      <c r="J22" s="16"/>
      <c r="K22" s="16"/>
      <c r="L22" s="16"/>
      <c r="M22" s="16" t="str">
        <f t="shared" si="0"/>
        <v/>
      </c>
      <c r="N22" s="14"/>
      <c r="O22" s="4" t="str">
        <f t="shared" si="2"/>
        <v>A16</v>
      </c>
    </row>
    <row r="23" ht="15" customHeight="1" spans="1:16">
      <c r="A23" s="13" t="str">
        <f t="shared" si="1"/>
        <v/>
      </c>
      <c r="B23" s="14"/>
      <c r="C23" s="14"/>
      <c r="D23" s="13"/>
      <c r="E23" s="15"/>
      <c r="F23" s="292"/>
      <c r="G23" s="54"/>
      <c r="H23" s="16"/>
      <c r="I23" s="16"/>
      <c r="J23" s="16"/>
      <c r="K23" s="16"/>
      <c r="L23" s="16"/>
      <c r="M23" s="16" t="str">
        <f t="shared" si="0"/>
        <v/>
      </c>
      <c r="N23" s="14"/>
      <c r="O23" s="4" t="str">
        <f t="shared" si="2"/>
        <v>A17</v>
      </c>
      <c r="P23" s="5" t="str">
        <f t="array" ref="P23:P28">""</f>
        <v/>
      </c>
    </row>
    <row r="24" ht="15" customHeight="1" spans="1:16">
      <c r="A24" s="84" t="s">
        <v>874</v>
      </c>
      <c r="B24" s="86"/>
      <c r="C24" s="14"/>
      <c r="D24" s="13"/>
      <c r="E24" s="57"/>
      <c r="F24" s="292"/>
      <c r="G24" s="54"/>
      <c r="H24" s="16"/>
      <c r="I24" s="16"/>
      <c r="J24" s="76">
        <f>SUM(J7:J23)</f>
        <v>0</v>
      </c>
      <c r="K24" s="76">
        <f>SUM(K7:K23)</f>
        <v>0</v>
      </c>
      <c r="L24" s="76">
        <f>SUM(L7:L23)</f>
        <v>0</v>
      </c>
      <c r="M24" s="16" t="str">
        <f t="shared" si="0"/>
        <v/>
      </c>
      <c r="N24" s="14"/>
      <c r="P24" s="5" t="str">
        <v/>
      </c>
    </row>
    <row r="25" ht="15" customHeight="1" spans="1:16">
      <c r="A25" s="84" t="s">
        <v>875</v>
      </c>
      <c r="B25" s="86"/>
      <c r="C25" s="14"/>
      <c r="D25" s="13"/>
      <c r="E25" s="57"/>
      <c r="F25" s="292"/>
      <c r="G25" s="54"/>
      <c r="H25" s="16"/>
      <c r="I25" s="16"/>
      <c r="J25" s="76">
        <f>K24</f>
        <v>0</v>
      </c>
      <c r="K25" s="76"/>
      <c r="L25" s="76"/>
      <c r="M25" s="16"/>
      <c r="N25" s="14"/>
      <c r="P25" s="5" t="str">
        <v/>
      </c>
    </row>
    <row r="26" ht="15" customHeight="1" spans="1:16">
      <c r="A26" s="19" t="s">
        <v>876</v>
      </c>
      <c r="B26" s="64"/>
      <c r="C26" s="20"/>
      <c r="D26" s="20"/>
      <c r="E26" s="31"/>
      <c r="F26" s="293"/>
      <c r="G26" s="31"/>
      <c r="H26" s="31"/>
      <c r="I26" s="21"/>
      <c r="J26" s="287">
        <f>J24-J25</f>
        <v>0</v>
      </c>
      <c r="K26" s="287"/>
      <c r="L26" s="133">
        <f>L24</f>
        <v>0</v>
      </c>
      <c r="M26" s="16" t="str">
        <f>IF(J26-K26=0,"",(L26-J26+K26)/(J26-K26)*100)</f>
        <v/>
      </c>
      <c r="N26" s="21"/>
      <c r="P26" s="5" t="str">
        <v/>
      </c>
    </row>
    <row r="27" ht="15" customHeight="1" spans="1:16">
      <c r="A27" s="3" t="str">
        <f>基本信息输入表!$K$6&amp;"填表人："&amp;基本信息输入表!$M$54</f>
        <v>产权持有单位填表人：</v>
      </c>
      <c r="L27" s="3" t="str">
        <f>"评估人员："&amp;基本信息输入表!$Q$54</f>
        <v>评估人员：</v>
      </c>
      <c r="O27" s="4" t="s">
        <v>474</v>
      </c>
      <c r="P27" s="5" t="str">
        <v/>
      </c>
    </row>
    <row r="28" customHeight="1" spans="1:16">
      <c r="A28" s="3" t="str">
        <f>"填表日期："&amp;YEAR(基本信息输入表!$O$54)&amp;"年"&amp;MONTH(基本信息输入表!$O$54)&amp;"月"&amp;DAY(基本信息输入表!$O$54)&amp;"日"</f>
        <v>填表日期：1900年1月0日</v>
      </c>
      <c r="P28" s="5" t="str">
        <v/>
      </c>
    </row>
  </sheetData>
  <mergeCells count="5">
    <mergeCell ref="A2:N2"/>
    <mergeCell ref="A3:N3"/>
    <mergeCell ref="A24:B24"/>
    <mergeCell ref="A25:B25"/>
    <mergeCell ref="A26:B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dimension ref="A1:P28"/>
  <sheetViews>
    <sheetView showGridLines="0" workbookViewId="0">
      <selection activeCell="O30" sqref="O30"/>
    </sheetView>
  </sheetViews>
  <sheetFormatPr defaultColWidth="9" defaultRowHeight="15.75" customHeight="1"/>
  <cols>
    <col min="1" max="1" width="9.69166666666667" style="3" customWidth="1"/>
    <col min="2" max="2" width="14.6916666666667" style="3" customWidth="1"/>
    <col min="3" max="6" width="8" style="3" customWidth="1"/>
    <col min="7" max="7" width="5.81666666666667" style="3" customWidth="1"/>
    <col min="8" max="12" width="12.3166666666667" style="3" customWidth="1"/>
    <col min="13" max="13" width="7.69166666666667" style="3" customWidth="1"/>
    <col min="14" max="14" width="11" style="3" customWidth="1"/>
    <col min="15" max="15" width="15.8166666666667" style="4" customWidth="1"/>
    <col min="16" max="16" width="5.69166666666667" style="5" customWidth="1"/>
    <col min="17" max="17" width="9" style="3" customWidth="1"/>
    <col min="18" max="16384" width="9" style="3"/>
  </cols>
  <sheetData>
    <row r="1" customHeight="1" spans="1:16">
      <c r="A1" s="6" t="s">
        <v>0</v>
      </c>
      <c r="O1" s="22" t="str">
        <f t="array" ref="O1:P1">"请勿删除或清空该列内容"</f>
        <v>请勿删除或清空该列内容</v>
      </c>
      <c r="P1" s="23" t="str">
        <v>请勿删除或清空该列内容</v>
      </c>
    </row>
    <row r="2" s="1" customFormat="1" ht="30" customHeight="1" spans="1:16">
      <c r="A2" s="7" t="s">
        <v>877</v>
      </c>
      <c r="O2" s="24"/>
      <c r="P2" s="25" t="str">
        <f t="array" ref="P2:P7">""</f>
        <v/>
      </c>
    </row>
    <row r="3" customHeight="1" spans="1:16">
      <c r="A3" s="4" t="str">
        <f>"评估基准日："&amp;TEXT(基本信息输入表!M7,"yyyy年mm月dd日")</f>
        <v>评估基准日：2024年06月30日</v>
      </c>
      <c r="P3" s="5" t="str">
        <v/>
      </c>
    </row>
    <row r="4" ht="14.25" customHeight="1" spans="1:16">
      <c r="A4" s="4"/>
      <c r="B4" s="4"/>
      <c r="C4" s="4"/>
      <c r="D4" s="4"/>
      <c r="E4" s="4"/>
      <c r="F4" s="4"/>
      <c r="G4" s="4"/>
      <c r="H4" s="4"/>
      <c r="I4" s="4"/>
      <c r="J4" s="4"/>
      <c r="K4" s="4"/>
      <c r="L4" s="4"/>
      <c r="M4" s="4"/>
      <c r="N4" s="8" t="s">
        <v>878</v>
      </c>
      <c r="P4" s="5" t="str">
        <v/>
      </c>
    </row>
    <row r="5" customHeight="1" spans="1:16">
      <c r="A5" s="3" t="str">
        <f>基本信息输入表!K6&amp;"："&amp;基本信息输入表!M6</f>
        <v>产权持有单位：贵州林东煤业发展有限责任公司</v>
      </c>
      <c r="N5" s="8" t="s">
        <v>445</v>
      </c>
      <c r="P5" s="5" t="str">
        <v/>
      </c>
    </row>
    <row r="6" s="2" customFormat="1" ht="25.25" customHeight="1" spans="1:16">
      <c r="A6" s="11" t="s">
        <v>472</v>
      </c>
      <c r="B6" s="11" t="s">
        <v>316</v>
      </c>
      <c r="C6" s="11" t="s">
        <v>832</v>
      </c>
      <c r="D6" s="11" t="s">
        <v>879</v>
      </c>
      <c r="E6" s="11" t="s">
        <v>545</v>
      </c>
      <c r="F6" s="11" t="s">
        <v>554</v>
      </c>
      <c r="G6" s="11" t="s">
        <v>655</v>
      </c>
      <c r="H6" s="11" t="s">
        <v>817</v>
      </c>
      <c r="I6" s="11" t="s">
        <v>818</v>
      </c>
      <c r="J6" s="11" t="s">
        <v>215</v>
      </c>
      <c r="K6" s="11" t="s">
        <v>284</v>
      </c>
      <c r="L6" s="11" t="s">
        <v>216</v>
      </c>
      <c r="M6" s="11" t="s">
        <v>218</v>
      </c>
      <c r="N6" s="11" t="s">
        <v>348</v>
      </c>
      <c r="O6" s="2" t="s">
        <v>518</v>
      </c>
      <c r="P6" s="26" t="str">
        <v/>
      </c>
    </row>
    <row r="7" ht="15" customHeight="1" spans="1:16">
      <c r="A7" s="13" t="str">
        <f>IF(B7="","",ROW()-6)</f>
        <v/>
      </c>
      <c r="B7" s="14"/>
      <c r="C7" s="14"/>
      <c r="D7" s="13"/>
      <c r="E7" s="15"/>
      <c r="F7" s="292"/>
      <c r="G7" s="54"/>
      <c r="H7" s="16"/>
      <c r="I7" s="16"/>
      <c r="J7" s="16"/>
      <c r="K7" s="16"/>
      <c r="L7" s="16"/>
      <c r="M7" s="16" t="str">
        <f t="shared" ref="M7:M24" si="0">IF(J7-K7=0,"",(L7-J7+K7)/(J7-K7)*100)</f>
        <v/>
      </c>
      <c r="N7" s="14"/>
      <c r="O7" s="4" t="str">
        <f>"A"&amp;ROW()-6</f>
        <v>A1</v>
      </c>
      <c r="P7" s="5" t="str">
        <v/>
      </c>
    </row>
    <row r="8" ht="15" customHeight="1" spans="1:15">
      <c r="A8" s="13" t="str">
        <f t="shared" ref="A8:A23" si="1">IF(B8="","",ROW()-6)</f>
        <v/>
      </c>
      <c r="B8" s="14"/>
      <c r="C8" s="14"/>
      <c r="D8" s="13"/>
      <c r="E8" s="15"/>
      <c r="F8" s="292"/>
      <c r="G8" s="54"/>
      <c r="H8" s="16"/>
      <c r="I8" s="16"/>
      <c r="J8" s="16"/>
      <c r="K8" s="16"/>
      <c r="L8" s="16"/>
      <c r="M8" s="16" t="str">
        <f t="shared" si="0"/>
        <v/>
      </c>
      <c r="N8" s="14"/>
      <c r="O8" s="4" t="str">
        <f t="shared" ref="O8:O23" si="2">"A"&amp;ROW()-6</f>
        <v>A2</v>
      </c>
    </row>
    <row r="9" ht="15" customHeight="1" spans="1:15">
      <c r="A9" s="13" t="str">
        <f t="shared" si="1"/>
        <v/>
      </c>
      <c r="B9" s="14"/>
      <c r="C9" s="14"/>
      <c r="D9" s="13"/>
      <c r="E9" s="15"/>
      <c r="F9" s="292"/>
      <c r="G9" s="54"/>
      <c r="H9" s="16"/>
      <c r="I9" s="16"/>
      <c r="J9" s="16"/>
      <c r="K9" s="16"/>
      <c r="L9" s="16"/>
      <c r="M9" s="16" t="str">
        <f t="shared" si="0"/>
        <v/>
      </c>
      <c r="N9" s="14"/>
      <c r="O9" s="4" t="str">
        <f t="shared" si="2"/>
        <v>A3</v>
      </c>
    </row>
    <row r="10" ht="15" customHeight="1" spans="1:15">
      <c r="A10" s="13" t="str">
        <f t="shared" si="1"/>
        <v/>
      </c>
      <c r="B10" s="14"/>
      <c r="C10" s="14"/>
      <c r="D10" s="13"/>
      <c r="E10" s="15"/>
      <c r="F10" s="292"/>
      <c r="G10" s="54"/>
      <c r="H10" s="16"/>
      <c r="I10" s="16"/>
      <c r="J10" s="16"/>
      <c r="K10" s="16"/>
      <c r="L10" s="16"/>
      <c r="M10" s="16" t="str">
        <f t="shared" si="0"/>
        <v/>
      </c>
      <c r="N10" s="14"/>
      <c r="O10" s="4" t="str">
        <f t="shared" si="2"/>
        <v>A4</v>
      </c>
    </row>
    <row r="11" ht="15" customHeight="1" spans="1:15">
      <c r="A11" s="13" t="str">
        <f t="shared" si="1"/>
        <v/>
      </c>
      <c r="B11" s="14"/>
      <c r="C11" s="14"/>
      <c r="D11" s="13"/>
      <c r="E11" s="15"/>
      <c r="F11" s="292"/>
      <c r="G11" s="54"/>
      <c r="H11" s="16"/>
      <c r="I11" s="16"/>
      <c r="J11" s="16"/>
      <c r="K11" s="16"/>
      <c r="L11" s="16"/>
      <c r="M11" s="16" t="str">
        <f t="shared" si="0"/>
        <v/>
      </c>
      <c r="N11" s="14"/>
      <c r="O11" s="4" t="str">
        <f t="shared" si="2"/>
        <v>A5</v>
      </c>
    </row>
    <row r="12" ht="15" customHeight="1" spans="1:15">
      <c r="A12" s="13" t="str">
        <f t="shared" si="1"/>
        <v/>
      </c>
      <c r="B12" s="14"/>
      <c r="C12" s="14"/>
      <c r="D12" s="13"/>
      <c r="E12" s="15"/>
      <c r="F12" s="292"/>
      <c r="G12" s="54"/>
      <c r="H12" s="16"/>
      <c r="I12" s="16"/>
      <c r="J12" s="16"/>
      <c r="K12" s="16"/>
      <c r="L12" s="16"/>
      <c r="M12" s="16" t="str">
        <f t="shared" si="0"/>
        <v/>
      </c>
      <c r="N12" s="14"/>
      <c r="O12" s="4" t="str">
        <f t="shared" si="2"/>
        <v>A6</v>
      </c>
    </row>
    <row r="13" ht="15" customHeight="1" spans="1:15">
      <c r="A13" s="13" t="str">
        <f t="shared" si="1"/>
        <v/>
      </c>
      <c r="B13" s="14"/>
      <c r="C13" s="14"/>
      <c r="D13" s="13"/>
      <c r="E13" s="15"/>
      <c r="F13" s="292"/>
      <c r="G13" s="54"/>
      <c r="H13" s="16"/>
      <c r="I13" s="16"/>
      <c r="J13" s="16"/>
      <c r="K13" s="16"/>
      <c r="L13" s="16"/>
      <c r="M13" s="16" t="str">
        <f t="shared" si="0"/>
        <v/>
      </c>
      <c r="N13" s="14"/>
      <c r="O13" s="4" t="str">
        <f t="shared" si="2"/>
        <v>A7</v>
      </c>
    </row>
    <row r="14" ht="15" customHeight="1" spans="1:15">
      <c r="A14" s="13" t="str">
        <f t="shared" si="1"/>
        <v/>
      </c>
      <c r="B14" s="14"/>
      <c r="C14" s="14"/>
      <c r="D14" s="13"/>
      <c r="E14" s="15"/>
      <c r="F14" s="292"/>
      <c r="G14" s="54"/>
      <c r="H14" s="16"/>
      <c r="I14" s="16"/>
      <c r="J14" s="16"/>
      <c r="K14" s="16"/>
      <c r="L14" s="16"/>
      <c r="M14" s="16" t="str">
        <f t="shared" si="0"/>
        <v/>
      </c>
      <c r="N14" s="14"/>
      <c r="O14" s="4" t="str">
        <f t="shared" si="2"/>
        <v>A8</v>
      </c>
    </row>
    <row r="15" ht="15" customHeight="1" spans="1:15">
      <c r="A15" s="13" t="str">
        <f t="shared" si="1"/>
        <v/>
      </c>
      <c r="B15" s="14"/>
      <c r="C15" s="14"/>
      <c r="D15" s="13"/>
      <c r="E15" s="15"/>
      <c r="F15" s="292"/>
      <c r="G15" s="54"/>
      <c r="H15" s="16"/>
      <c r="I15" s="16"/>
      <c r="J15" s="16"/>
      <c r="K15" s="16"/>
      <c r="L15" s="16"/>
      <c r="M15" s="16" t="str">
        <f t="shared" si="0"/>
        <v/>
      </c>
      <c r="N15" s="14"/>
      <c r="O15" s="4" t="str">
        <f t="shared" si="2"/>
        <v>A9</v>
      </c>
    </row>
    <row r="16" ht="15" customHeight="1" spans="1:15">
      <c r="A16" s="13" t="str">
        <f t="shared" si="1"/>
        <v/>
      </c>
      <c r="B16" s="14"/>
      <c r="C16" s="14"/>
      <c r="D16" s="13"/>
      <c r="E16" s="15"/>
      <c r="F16" s="292"/>
      <c r="G16" s="54"/>
      <c r="H16" s="16"/>
      <c r="I16" s="16"/>
      <c r="J16" s="16"/>
      <c r="K16" s="16"/>
      <c r="L16" s="16"/>
      <c r="M16" s="16" t="str">
        <f t="shared" si="0"/>
        <v/>
      </c>
      <c r="N16" s="14"/>
      <c r="O16" s="4" t="str">
        <f t="shared" si="2"/>
        <v>A10</v>
      </c>
    </row>
    <row r="17" ht="15" customHeight="1" spans="1:15">
      <c r="A17" s="13" t="str">
        <f t="shared" si="1"/>
        <v/>
      </c>
      <c r="B17" s="14"/>
      <c r="C17" s="14"/>
      <c r="D17" s="13"/>
      <c r="E17" s="15"/>
      <c r="F17" s="292"/>
      <c r="G17" s="54"/>
      <c r="H17" s="16"/>
      <c r="I17" s="16"/>
      <c r="J17" s="16"/>
      <c r="K17" s="16"/>
      <c r="L17" s="16"/>
      <c r="M17" s="16" t="str">
        <f t="shared" si="0"/>
        <v/>
      </c>
      <c r="N17" s="14"/>
      <c r="O17" s="4" t="str">
        <f t="shared" si="2"/>
        <v>A11</v>
      </c>
    </row>
    <row r="18" ht="15" customHeight="1" spans="1:15">
      <c r="A18" s="13" t="str">
        <f t="shared" si="1"/>
        <v/>
      </c>
      <c r="B18" s="14"/>
      <c r="C18" s="14"/>
      <c r="D18" s="13"/>
      <c r="E18" s="15"/>
      <c r="F18" s="292"/>
      <c r="G18" s="54"/>
      <c r="H18" s="16"/>
      <c r="I18" s="16"/>
      <c r="J18" s="16"/>
      <c r="K18" s="16"/>
      <c r="L18" s="16"/>
      <c r="M18" s="16" t="str">
        <f t="shared" si="0"/>
        <v/>
      </c>
      <c r="N18" s="14"/>
      <c r="O18" s="4" t="str">
        <f t="shared" si="2"/>
        <v>A12</v>
      </c>
    </row>
    <row r="19" ht="15" customHeight="1" spans="1:15">
      <c r="A19" s="13" t="str">
        <f t="shared" si="1"/>
        <v/>
      </c>
      <c r="B19" s="14"/>
      <c r="C19" s="14"/>
      <c r="D19" s="13"/>
      <c r="E19" s="15"/>
      <c r="F19" s="292"/>
      <c r="G19" s="54"/>
      <c r="H19" s="16"/>
      <c r="I19" s="16"/>
      <c r="J19" s="16"/>
      <c r="K19" s="16"/>
      <c r="L19" s="16"/>
      <c r="M19" s="16" t="str">
        <f t="shared" si="0"/>
        <v/>
      </c>
      <c r="N19" s="14"/>
      <c r="O19" s="4" t="str">
        <f t="shared" si="2"/>
        <v>A13</v>
      </c>
    </row>
    <row r="20" ht="15" customHeight="1" spans="1:15">
      <c r="A20" s="13" t="str">
        <f t="shared" si="1"/>
        <v/>
      </c>
      <c r="B20" s="14"/>
      <c r="C20" s="14"/>
      <c r="D20" s="13"/>
      <c r="E20" s="15"/>
      <c r="F20" s="292"/>
      <c r="G20" s="54"/>
      <c r="H20" s="16"/>
      <c r="I20" s="16"/>
      <c r="J20" s="16"/>
      <c r="K20" s="16"/>
      <c r="L20" s="16"/>
      <c r="M20" s="16" t="str">
        <f t="shared" si="0"/>
        <v/>
      </c>
      <c r="N20" s="14"/>
      <c r="O20" s="4" t="str">
        <f t="shared" si="2"/>
        <v>A14</v>
      </c>
    </row>
    <row r="21" ht="15" customHeight="1" spans="1:15">
      <c r="A21" s="13" t="str">
        <f t="shared" si="1"/>
        <v/>
      </c>
      <c r="B21" s="14"/>
      <c r="C21" s="14"/>
      <c r="D21" s="13"/>
      <c r="E21" s="15"/>
      <c r="F21" s="292"/>
      <c r="G21" s="54"/>
      <c r="H21" s="16"/>
      <c r="I21" s="16"/>
      <c r="J21" s="16"/>
      <c r="K21" s="16"/>
      <c r="L21" s="16"/>
      <c r="M21" s="16" t="str">
        <f t="shared" si="0"/>
        <v/>
      </c>
      <c r="N21" s="14"/>
      <c r="O21" s="4" t="str">
        <f t="shared" si="2"/>
        <v>A15</v>
      </c>
    </row>
    <row r="22" ht="15" customHeight="1" spans="1:15">
      <c r="A22" s="13" t="str">
        <f t="shared" si="1"/>
        <v/>
      </c>
      <c r="B22" s="14"/>
      <c r="C22" s="14"/>
      <c r="D22" s="13"/>
      <c r="E22" s="15"/>
      <c r="F22" s="292"/>
      <c r="G22" s="54"/>
      <c r="H22" s="16"/>
      <c r="I22" s="16"/>
      <c r="J22" s="16"/>
      <c r="K22" s="16"/>
      <c r="L22" s="16"/>
      <c r="M22" s="16" t="str">
        <f t="shared" si="0"/>
        <v/>
      </c>
      <c r="N22" s="14"/>
      <c r="O22" s="4" t="str">
        <f t="shared" si="2"/>
        <v>A16</v>
      </c>
    </row>
    <row r="23" ht="15" customHeight="1" spans="1:16">
      <c r="A23" s="13" t="str">
        <f t="shared" si="1"/>
        <v/>
      </c>
      <c r="B23" s="14"/>
      <c r="C23" s="14"/>
      <c r="D23" s="13"/>
      <c r="E23" s="15"/>
      <c r="F23" s="292"/>
      <c r="G23" s="54"/>
      <c r="H23" s="16"/>
      <c r="I23" s="16"/>
      <c r="J23" s="16"/>
      <c r="K23" s="16"/>
      <c r="L23" s="16"/>
      <c r="M23" s="16" t="str">
        <f t="shared" si="0"/>
        <v/>
      </c>
      <c r="N23" s="14"/>
      <c r="O23" s="4" t="str">
        <f t="shared" si="2"/>
        <v>A17</v>
      </c>
      <c r="P23" s="5" t="str">
        <f t="array" ref="P23:P28">""</f>
        <v/>
      </c>
    </row>
    <row r="24" ht="15" customHeight="1" spans="1:16">
      <c r="A24" s="13" t="s">
        <v>880</v>
      </c>
      <c r="B24" s="63"/>
      <c r="C24" s="14"/>
      <c r="D24" s="13"/>
      <c r="E24" s="57"/>
      <c r="F24" s="292"/>
      <c r="G24" s="54"/>
      <c r="H24" s="16"/>
      <c r="I24" s="16"/>
      <c r="J24" s="76">
        <f>SUM(J7:J23)</f>
        <v>0</v>
      </c>
      <c r="K24" s="76">
        <f>SUM(K7:K23)</f>
        <v>0</v>
      </c>
      <c r="L24" s="76">
        <f>SUM(L7:L23)</f>
        <v>0</v>
      </c>
      <c r="M24" s="16" t="str">
        <f t="shared" si="0"/>
        <v/>
      </c>
      <c r="N24" s="14"/>
      <c r="P24" s="5" t="str">
        <v/>
      </c>
    </row>
    <row r="25" ht="15" customHeight="1" spans="1:16">
      <c r="A25" s="13" t="s">
        <v>881</v>
      </c>
      <c r="B25" s="63"/>
      <c r="C25" s="14"/>
      <c r="D25" s="13"/>
      <c r="E25" s="57"/>
      <c r="F25" s="292"/>
      <c r="G25" s="54"/>
      <c r="H25" s="16"/>
      <c r="I25" s="16"/>
      <c r="J25" s="76">
        <f>K24</f>
        <v>0</v>
      </c>
      <c r="K25" s="76"/>
      <c r="L25" s="76"/>
      <c r="M25" s="16"/>
      <c r="N25" s="14"/>
      <c r="P25" s="5" t="str">
        <v/>
      </c>
    </row>
    <row r="26" ht="15" customHeight="1" spans="1:16">
      <c r="A26" s="19" t="s">
        <v>882</v>
      </c>
      <c r="B26" s="64"/>
      <c r="C26" s="21"/>
      <c r="D26" s="21"/>
      <c r="E26" s="21"/>
      <c r="F26" s="292"/>
      <c r="G26" s="31"/>
      <c r="H26" s="31"/>
      <c r="I26" s="21"/>
      <c r="J26" s="287">
        <f>J24-J25</f>
        <v>0</v>
      </c>
      <c r="K26" s="287"/>
      <c r="L26" s="133">
        <f>L24</f>
        <v>0</v>
      </c>
      <c r="M26" s="16" t="str">
        <f>IF(J26-K26=0,"",(L26-J26+K26)/(J26-K26)*100)</f>
        <v/>
      </c>
      <c r="N26" s="21"/>
      <c r="P26" s="5" t="str">
        <v/>
      </c>
    </row>
    <row r="27" ht="15" customHeight="1" spans="1:16">
      <c r="A27" s="3" t="str">
        <f>基本信息输入表!$K$6&amp;"填表人："&amp;基本信息输入表!$M$55</f>
        <v>产权持有单位填表人：</v>
      </c>
      <c r="L27" s="3" t="str">
        <f>"评估人员："&amp;基本信息输入表!$Q$55</f>
        <v>评估人员：</v>
      </c>
      <c r="O27" s="4" t="s">
        <v>474</v>
      </c>
      <c r="P27" s="5" t="str">
        <v/>
      </c>
    </row>
    <row r="28" customHeight="1" spans="1:16">
      <c r="A28" s="3" t="str">
        <f>"填表日期："&amp;YEAR(基本信息输入表!$O$55)&amp;"年"&amp;MONTH(基本信息输入表!$O$55)&amp;"月"&amp;DAY(基本信息输入表!$O$55)&amp;"日"</f>
        <v>填表日期：1900年1月0日</v>
      </c>
      <c r="P28" s="5" t="str">
        <v/>
      </c>
    </row>
  </sheetData>
  <mergeCells count="5">
    <mergeCell ref="A2:N2"/>
    <mergeCell ref="A3:N3"/>
    <mergeCell ref="A24:B24"/>
    <mergeCell ref="A25:B25"/>
    <mergeCell ref="A26:B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dimension ref="A1:H29"/>
  <sheetViews>
    <sheetView workbookViewId="0">
      <selection activeCell="O30" sqref="O30"/>
    </sheetView>
  </sheetViews>
  <sheetFormatPr defaultColWidth="9" defaultRowHeight="12" outlineLevelCol="7"/>
  <cols>
    <col min="1" max="1" width="8.69166666666667" style="3" customWidth="1"/>
    <col min="2" max="2" width="30.6916666666667" style="3" customWidth="1"/>
    <col min="3" max="6" width="18.6916666666667" style="3" customWidth="1"/>
    <col min="7" max="7" width="13" style="3" customWidth="1"/>
    <col min="8" max="9" width="9" style="3" customWidth="1"/>
    <col min="10" max="16384" width="9" style="3"/>
  </cols>
  <sheetData>
    <row r="1" ht="15.75" customHeight="1" spans="1:1">
      <c r="A1" s="6" t="s">
        <v>0</v>
      </c>
    </row>
    <row r="2" s="1" customFormat="1" ht="30" customHeight="1" spans="1:1">
      <c r="A2" s="7" t="s">
        <v>883</v>
      </c>
    </row>
    <row r="3" ht="15.75" customHeight="1" spans="1:1">
      <c r="A3" s="4" t="str">
        <f>"评估基准日："&amp;TEXT(基本信息输入表!M7,"yyyy年mm月dd日")</f>
        <v>评估基准日：2024年06月30日</v>
      </c>
    </row>
    <row r="4" ht="14.25" customHeight="1" spans="1:7">
      <c r="A4" s="4"/>
      <c r="B4" s="4"/>
      <c r="C4" s="4"/>
      <c r="D4" s="4"/>
      <c r="E4" s="4"/>
      <c r="F4" s="4"/>
      <c r="G4" s="8" t="s">
        <v>884</v>
      </c>
    </row>
    <row r="5" ht="15.75" customHeight="1" spans="1:7">
      <c r="A5" s="3" t="str">
        <f>基本信息输入表!K6&amp;"："&amp;基本信息输入表!M6</f>
        <v>产权持有单位：贵州林东煤业发展有限责任公司</v>
      </c>
      <c r="G5" s="8" t="s">
        <v>445</v>
      </c>
    </row>
    <row r="6" s="2" customFormat="1" ht="15.75" customHeight="1" spans="1:7">
      <c r="A6" s="34" t="s">
        <v>490</v>
      </c>
      <c r="B6" s="34" t="s">
        <v>268</v>
      </c>
      <c r="C6" s="34" t="s">
        <v>215</v>
      </c>
      <c r="D6" s="34" t="s">
        <v>284</v>
      </c>
      <c r="E6" s="34" t="s">
        <v>216</v>
      </c>
      <c r="F6" s="60" t="s">
        <v>289</v>
      </c>
      <c r="G6" s="34" t="s">
        <v>218</v>
      </c>
    </row>
    <row r="7" ht="15" customHeight="1" spans="1:7">
      <c r="A7" s="280" t="s">
        <v>885</v>
      </c>
      <c r="B7" s="74" t="s">
        <v>886</v>
      </c>
      <c r="C7" s="62">
        <f>'4-9-1投资性房地产'!M25</f>
        <v>0</v>
      </c>
      <c r="D7" s="62">
        <f>'4-9-1投资性房地产'!N25</f>
        <v>0</v>
      </c>
      <c r="E7" s="62">
        <f>'4-9-1投资性房地产'!AB27</f>
        <v>0</v>
      </c>
      <c r="F7" s="46">
        <f>E7-C7+D7</f>
        <v>0</v>
      </c>
      <c r="G7" s="288" t="str">
        <f>IF(C7-D7=0,"",F7/(C7-D7)*100)</f>
        <v/>
      </c>
    </row>
    <row r="8" ht="15" customHeight="1" spans="1:7">
      <c r="A8" s="280" t="s">
        <v>887</v>
      </c>
      <c r="B8" s="74" t="s">
        <v>888</v>
      </c>
      <c r="C8" s="62">
        <f>'4-9-2投资性土地'!P25</f>
        <v>0</v>
      </c>
      <c r="D8" s="62">
        <f>'4-9-2投资性土地'!Q25</f>
        <v>0</v>
      </c>
      <c r="E8" s="62">
        <f>'4-9-2投资性土地'!U27</f>
        <v>0</v>
      </c>
      <c r="F8" s="46">
        <f>E8-C8+D8</f>
        <v>0</v>
      </c>
      <c r="G8" s="288" t="str">
        <f>IF(C8-D8=0,"",F8/(C8-D8)*100)</f>
        <v/>
      </c>
    </row>
    <row r="9" ht="15" customHeight="1" spans="1:7">
      <c r="A9" s="280"/>
      <c r="B9" s="74"/>
      <c r="C9" s="62"/>
      <c r="D9" s="62"/>
      <c r="E9" s="46"/>
      <c r="F9" s="46"/>
      <c r="G9" s="288"/>
    </row>
    <row r="10" ht="15" customHeight="1" spans="1:7">
      <c r="A10" s="280"/>
      <c r="B10" s="74"/>
      <c r="C10" s="62"/>
      <c r="D10" s="62"/>
      <c r="E10" s="46"/>
      <c r="F10" s="46"/>
      <c r="G10" s="288"/>
    </row>
    <row r="11" ht="15" customHeight="1" spans="1:7">
      <c r="A11" s="44"/>
      <c r="B11" s="74"/>
      <c r="C11" s="62"/>
      <c r="D11" s="62"/>
      <c r="E11" s="46"/>
      <c r="F11" s="46"/>
      <c r="G11" s="288"/>
    </row>
    <row r="12" ht="15" customHeight="1" spans="1:7">
      <c r="A12" s="44"/>
      <c r="B12" s="74"/>
      <c r="C12" s="62"/>
      <c r="D12" s="62"/>
      <c r="E12" s="46"/>
      <c r="F12" s="46"/>
      <c r="G12" s="288"/>
    </row>
    <row r="13" ht="15" customHeight="1" spans="1:7">
      <c r="A13" s="44"/>
      <c r="B13" s="74"/>
      <c r="C13" s="62"/>
      <c r="D13" s="62"/>
      <c r="E13" s="46"/>
      <c r="F13" s="46"/>
      <c r="G13" s="288"/>
    </row>
    <row r="14" ht="15" customHeight="1" spans="1:7">
      <c r="A14" s="44"/>
      <c r="B14" s="74"/>
      <c r="C14" s="62"/>
      <c r="D14" s="62"/>
      <c r="E14" s="46"/>
      <c r="F14" s="46"/>
      <c r="G14" s="288"/>
    </row>
    <row r="15" ht="15" customHeight="1" spans="1:7">
      <c r="A15" s="44"/>
      <c r="B15" s="74"/>
      <c r="C15" s="62"/>
      <c r="D15" s="62"/>
      <c r="E15" s="46"/>
      <c r="F15" s="46"/>
      <c r="G15" s="288"/>
    </row>
    <row r="16" ht="15" customHeight="1" spans="1:7">
      <c r="A16" s="44"/>
      <c r="B16" s="74"/>
      <c r="C16" s="62"/>
      <c r="D16" s="62"/>
      <c r="E16" s="46"/>
      <c r="F16" s="46"/>
      <c r="G16" s="288"/>
    </row>
    <row r="17" ht="15" customHeight="1" spans="1:7">
      <c r="A17" s="44"/>
      <c r="B17" s="74"/>
      <c r="C17" s="62"/>
      <c r="D17" s="62"/>
      <c r="E17" s="46"/>
      <c r="F17" s="46"/>
      <c r="G17" s="288"/>
    </row>
    <row r="18" ht="15" customHeight="1" spans="1:7">
      <c r="A18" s="44"/>
      <c r="B18" s="74"/>
      <c r="C18" s="62"/>
      <c r="D18" s="62"/>
      <c r="E18" s="46"/>
      <c r="F18" s="46"/>
      <c r="G18" s="288"/>
    </row>
    <row r="19" ht="15" customHeight="1" spans="1:7">
      <c r="A19" s="44"/>
      <c r="B19" s="74"/>
      <c r="C19" s="62"/>
      <c r="D19" s="62"/>
      <c r="E19" s="46"/>
      <c r="F19" s="46"/>
      <c r="G19" s="288"/>
    </row>
    <row r="20" ht="15" customHeight="1" spans="1:7">
      <c r="A20" s="44"/>
      <c r="B20" s="74"/>
      <c r="C20" s="62"/>
      <c r="D20" s="62"/>
      <c r="E20" s="46"/>
      <c r="F20" s="46"/>
      <c r="G20" s="288"/>
    </row>
    <row r="21" ht="15" customHeight="1" spans="1:7">
      <c r="A21" s="44"/>
      <c r="B21" s="74"/>
      <c r="C21" s="62"/>
      <c r="D21" s="62"/>
      <c r="E21" s="46"/>
      <c r="F21" s="46"/>
      <c r="G21" s="288"/>
    </row>
    <row r="22" ht="15" customHeight="1" spans="1:7">
      <c r="A22" s="44"/>
      <c r="B22" s="74"/>
      <c r="C22" s="62"/>
      <c r="D22" s="62"/>
      <c r="E22" s="46"/>
      <c r="F22" s="46"/>
      <c r="G22" s="288"/>
    </row>
    <row r="23" ht="15" customHeight="1" spans="1:7">
      <c r="A23" s="44"/>
      <c r="B23" s="74"/>
      <c r="C23" s="62"/>
      <c r="D23" s="62"/>
      <c r="E23" s="46"/>
      <c r="F23" s="46"/>
      <c r="G23" s="288"/>
    </row>
    <row r="24" ht="15" customHeight="1" spans="1:7">
      <c r="A24" s="44"/>
      <c r="B24" s="74"/>
      <c r="C24" s="62"/>
      <c r="D24" s="62"/>
      <c r="E24" s="46"/>
      <c r="F24" s="46"/>
      <c r="G24" s="288"/>
    </row>
    <row r="25" ht="15" customHeight="1" spans="1:7">
      <c r="A25" s="44" t="s">
        <v>889</v>
      </c>
      <c r="B25" s="63"/>
      <c r="C25" s="289">
        <f>SUM(C7:C24)</f>
        <v>0</v>
      </c>
      <c r="D25" s="289">
        <f>SUM(D7:D24)</f>
        <v>0</v>
      </c>
      <c r="E25" s="289">
        <f>SUM(E7:E24)</f>
        <v>0</v>
      </c>
      <c r="F25" s="46">
        <f t="shared" ref="F25" si="0">E25-C25+D25</f>
        <v>0</v>
      </c>
      <c r="G25" s="288" t="str">
        <f t="shared" ref="G25" si="1">IF(C25-D25=0,"",F25/(C25-D25)*100)</f>
        <v/>
      </c>
    </row>
    <row r="26" ht="15" customHeight="1" spans="1:7">
      <c r="A26" s="44" t="s">
        <v>890</v>
      </c>
      <c r="B26" s="63"/>
      <c r="C26" s="290">
        <f>D25</f>
        <v>0</v>
      </c>
      <c r="D26" s="290"/>
      <c r="E26" s="198"/>
      <c r="F26" s="198"/>
      <c r="G26" s="291"/>
    </row>
    <row r="27" ht="15" customHeight="1" spans="1:7">
      <c r="A27" s="44" t="s">
        <v>891</v>
      </c>
      <c r="B27" s="63"/>
      <c r="C27" s="289">
        <f>C25-C26</f>
        <v>0</v>
      </c>
      <c r="D27" s="289"/>
      <c r="E27" s="289">
        <f>E25-E26</f>
        <v>0</v>
      </c>
      <c r="F27" s="198">
        <f>E27-C27</f>
        <v>0</v>
      </c>
      <c r="G27" s="291" t="str">
        <f>IF(C27=0,"",F27/C27*100)</f>
        <v/>
      </c>
    </row>
    <row r="28" ht="15.75" customHeight="1" spans="1:8">
      <c r="A28" s="3" t="str">
        <f>基本信息输入表!$K$6&amp;"填表人："&amp;基本信息输入表!$M$56</f>
        <v>产权持有单位填表人：</v>
      </c>
      <c r="E28" s="3" t="str">
        <f>"评估人员："&amp;基本信息输入表!$Q$56</f>
        <v>评估人员：</v>
      </c>
      <c r="H28" s="3" t="s">
        <v>474</v>
      </c>
    </row>
    <row r="29" ht="15.75" customHeight="1" spans="1:1">
      <c r="A29" s="3" t="str">
        <f>"填表日期："&amp;YEAR(基本信息输入表!$O$56)&amp;"年"&amp;MONTH(基本信息输入表!$O$56)&amp;"月"&amp;DAY(基本信息输入表!$O$56)&amp;"日"</f>
        <v>填表日期：1900年1月0日</v>
      </c>
    </row>
  </sheetData>
  <mergeCells count="5">
    <mergeCell ref="A2:G2"/>
    <mergeCell ref="A3:G3"/>
    <mergeCell ref="A25:B25"/>
    <mergeCell ref="A26:B26"/>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dimension ref="A1:AG29"/>
  <sheetViews>
    <sheetView showGridLines="0" workbookViewId="0">
      <selection activeCell="O30" sqref="O30"/>
    </sheetView>
  </sheetViews>
  <sheetFormatPr defaultColWidth="9" defaultRowHeight="15.75" customHeight="1"/>
  <cols>
    <col min="1" max="1" width="5.5" style="3" customWidth="1"/>
    <col min="2" max="3" width="11.1916666666667" style="3" customWidth="1" outlineLevel="1"/>
    <col min="4" max="4" width="7.19166666666667" style="3" customWidth="1" outlineLevel="1"/>
    <col min="5" max="6" width="8" style="3" customWidth="1" outlineLevel="1"/>
    <col min="7" max="7" width="18" style="3" customWidth="1" outlineLevel="1"/>
    <col min="8" max="8" width="7.19166666666667" style="3" customWidth="1"/>
    <col min="9" max="9" width="8.19166666666667" style="3" customWidth="1"/>
    <col min="10" max="10" width="14.8166666666667" style="3" customWidth="1"/>
    <col min="11" max="11" width="7.69166666666667" style="3" customWidth="1"/>
    <col min="12" max="15" width="10.6916666666667" style="3" customWidth="1"/>
    <col min="16" max="18" width="4.81666666666667" style="3" customWidth="1"/>
    <col min="19" max="19" width="4.31666666666667" style="3" customWidth="1"/>
    <col min="20" max="20" width="4.81666666666667" style="3" customWidth="1"/>
    <col min="21" max="21" width="4.5" style="3" customWidth="1"/>
    <col min="22" max="22" width="4.81666666666667" style="3" customWidth="1"/>
    <col min="23" max="23" width="5.19166666666667" style="3" customWidth="1"/>
    <col min="24" max="24" width="4.81666666666667" style="3" customWidth="1"/>
    <col min="25" max="25" width="5.19166666666667" style="3" customWidth="1"/>
    <col min="26" max="26" width="9.69166666666667" style="3" customWidth="1"/>
    <col min="27" max="27" width="7.69166666666667" style="3" customWidth="1"/>
    <col min="28" max="28" width="10" style="3" customWidth="1"/>
    <col min="29" max="29" width="7.19166666666667" style="3" customWidth="1"/>
    <col min="30" max="30" width="7.69166666666667" style="3" customWidth="1"/>
    <col min="31" max="31" width="6" style="3" customWidth="1"/>
    <col min="32" max="32" width="14.8166666666667" style="4" customWidth="1"/>
    <col min="33" max="33" width="4.81666666666667" style="5" customWidth="1" outlineLevel="1"/>
    <col min="34" max="34" width="8.69166666666667" style="3" customWidth="1" outlineLevel="1"/>
    <col min="35" max="35" width="14.6916666666667" style="3" customWidth="1" outlineLevel="1"/>
    <col min="36" max="38" width="9" style="3" customWidth="1"/>
    <col min="39" max="16384" width="9" style="3"/>
  </cols>
  <sheetData>
    <row r="1" customHeight="1" spans="1:33">
      <c r="A1" s="6" t="s">
        <v>0</v>
      </c>
      <c r="AF1" s="22" t="str">
        <f t="array" ref="AF1:AG1">"请勿删除或清空该列内容"</f>
        <v>请勿删除或清空该列内容</v>
      </c>
      <c r="AG1" s="23" t="str">
        <v>请勿删除或清空该列内容</v>
      </c>
    </row>
    <row r="2" s="1" customFormat="1" ht="30" customHeight="1" spans="1:33">
      <c r="A2" s="7" t="s">
        <v>892</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24"/>
      <c r="AG2" s="25" t="str">
        <f t="array" ref="AG2:AG7">""</f>
        <v/>
      </c>
    </row>
    <row r="3" customHeight="1" spans="1:33">
      <c r="A3" s="4" t="str">
        <f>"评估基准日："&amp;TEXT(基本信息输入表!M7,"yyyy年mm月dd日")</f>
        <v>评估基准日：2024年06月30日</v>
      </c>
      <c r="AG3" s="5" t="str">
        <v/>
      </c>
    </row>
    <row r="4" ht="14.25" customHeight="1" spans="12:33">
      <c r="L4" s="4"/>
      <c r="M4" s="4"/>
      <c r="N4" s="4"/>
      <c r="O4" s="4"/>
      <c r="P4" s="4"/>
      <c r="Q4" s="4"/>
      <c r="R4" s="4"/>
      <c r="S4" s="4"/>
      <c r="T4" s="4"/>
      <c r="U4" s="4"/>
      <c r="V4" s="4"/>
      <c r="W4" s="4"/>
      <c r="X4" s="4"/>
      <c r="Y4" s="4"/>
      <c r="Z4" s="4"/>
      <c r="AA4" s="4"/>
      <c r="AB4" s="4"/>
      <c r="AC4" s="8" t="s">
        <v>893</v>
      </c>
      <c r="AG4" s="5" t="str">
        <v/>
      </c>
    </row>
    <row r="5" customHeight="1" spans="1:33">
      <c r="A5" s="28" t="str">
        <f>基本信息输入表!K6&amp;"："&amp;基本信息输入表!M6</f>
        <v>产权持有单位：贵州林东煤业发展有限责任公司</v>
      </c>
      <c r="AC5" s="73" t="s">
        <v>445</v>
      </c>
      <c r="AD5" s="10"/>
      <c r="AE5" s="10"/>
      <c r="AG5" s="5" t="str">
        <v/>
      </c>
    </row>
    <row r="6" s="2" customFormat="1" ht="31.25" customHeight="1" spans="1:33">
      <c r="A6" s="34" t="s">
        <v>472</v>
      </c>
      <c r="B6" s="34" t="s">
        <v>894</v>
      </c>
      <c r="C6" s="34" t="s">
        <v>895</v>
      </c>
      <c r="D6" s="34" t="s">
        <v>896</v>
      </c>
      <c r="E6" s="34" t="s">
        <v>715</v>
      </c>
      <c r="F6" s="34" t="s">
        <v>897</v>
      </c>
      <c r="G6" s="34" t="s">
        <v>642</v>
      </c>
      <c r="H6" s="34" t="s">
        <v>898</v>
      </c>
      <c r="I6" s="34" t="s">
        <v>899</v>
      </c>
      <c r="J6" s="34" t="s">
        <v>900</v>
      </c>
      <c r="K6" s="34" t="s">
        <v>901</v>
      </c>
      <c r="L6" s="34" t="s">
        <v>902</v>
      </c>
      <c r="M6" s="34" t="s">
        <v>903</v>
      </c>
      <c r="N6" s="34" t="s">
        <v>284</v>
      </c>
      <c r="O6" s="121" t="s">
        <v>904</v>
      </c>
      <c r="P6" s="34" t="s">
        <v>905</v>
      </c>
      <c r="Q6" s="34" t="s">
        <v>906</v>
      </c>
      <c r="R6" s="34" t="s">
        <v>907</v>
      </c>
      <c r="S6" s="34" t="s">
        <v>908</v>
      </c>
      <c r="T6" s="34" t="s">
        <v>909</v>
      </c>
      <c r="U6" s="34" t="s">
        <v>910</v>
      </c>
      <c r="V6" s="34" t="s">
        <v>911</v>
      </c>
      <c r="W6" s="34" t="s">
        <v>912</v>
      </c>
      <c r="X6" s="34" t="s">
        <v>913</v>
      </c>
      <c r="Y6" s="34" t="s">
        <v>144</v>
      </c>
      <c r="Z6" s="34" t="s">
        <v>914</v>
      </c>
      <c r="AA6" s="262" t="s">
        <v>709</v>
      </c>
      <c r="AB6" s="34" t="s">
        <v>915</v>
      </c>
      <c r="AC6" s="34" t="s">
        <v>218</v>
      </c>
      <c r="AD6" s="11" t="s">
        <v>916</v>
      </c>
      <c r="AE6" s="34" t="s">
        <v>348</v>
      </c>
      <c r="AF6" s="2" t="s">
        <v>518</v>
      </c>
      <c r="AG6" s="26" t="str">
        <v/>
      </c>
    </row>
    <row r="7" ht="15" customHeight="1" spans="1:33">
      <c r="A7" s="13" t="str">
        <f>IF(C7="","",ROW()-6)</f>
        <v/>
      </c>
      <c r="B7" s="13"/>
      <c r="C7" s="14"/>
      <c r="D7" s="14"/>
      <c r="E7" s="14"/>
      <c r="F7" s="14"/>
      <c r="G7" s="14"/>
      <c r="H7" s="16"/>
      <c r="I7" s="16"/>
      <c r="J7" s="14"/>
      <c r="K7" s="14"/>
      <c r="L7" s="16"/>
      <c r="M7" s="16"/>
      <c r="N7" s="16"/>
      <c r="O7" s="16"/>
      <c r="P7" s="16"/>
      <c r="Q7" s="16"/>
      <c r="R7" s="16"/>
      <c r="S7" s="16"/>
      <c r="T7" s="16"/>
      <c r="U7" s="16"/>
      <c r="V7" s="16"/>
      <c r="W7" s="16"/>
      <c r="X7" s="16"/>
      <c r="Y7" s="16"/>
      <c r="Z7" s="16"/>
      <c r="AA7" s="54"/>
      <c r="AB7" s="16">
        <f>IF(AA7="",Z7,Z7*AA7/100)</f>
        <v>0</v>
      </c>
      <c r="AC7" s="31" t="str">
        <f t="shared" ref="AC7:AC25" si="0">IF(M7-N7=0,"",(AB7-M7+N7)/(M7-N7)*100)</f>
        <v/>
      </c>
      <c r="AD7" s="16" t="str">
        <f t="shared" ref="AD7:AD23" si="1">IF(H7=0,"",Z7/H7)</f>
        <v/>
      </c>
      <c r="AE7" s="57"/>
      <c r="AF7" s="4" t="str">
        <f>"A"&amp;ROW()-6</f>
        <v>A1</v>
      </c>
      <c r="AG7" s="5" t="str">
        <v/>
      </c>
    </row>
    <row r="8" ht="15" customHeight="1" spans="1:32">
      <c r="A8" s="13" t="str">
        <f t="shared" ref="A8:A24" si="2">IF(C8="","",ROW()-6)</f>
        <v/>
      </c>
      <c r="B8" s="13"/>
      <c r="C8" s="14"/>
      <c r="D8" s="14"/>
      <c r="E8" s="14"/>
      <c r="F8" s="14"/>
      <c r="G8" s="14"/>
      <c r="H8" s="16"/>
      <c r="I8" s="16"/>
      <c r="J8" s="14"/>
      <c r="K8" s="14"/>
      <c r="L8" s="16"/>
      <c r="M8" s="16"/>
      <c r="N8" s="16"/>
      <c r="O8" s="16"/>
      <c r="P8" s="16"/>
      <c r="Q8" s="16"/>
      <c r="R8" s="16"/>
      <c r="S8" s="16"/>
      <c r="T8" s="16"/>
      <c r="U8" s="16"/>
      <c r="V8" s="16"/>
      <c r="W8" s="16"/>
      <c r="X8" s="16"/>
      <c r="Y8" s="16"/>
      <c r="Z8" s="16"/>
      <c r="AA8" s="54"/>
      <c r="AB8" s="16">
        <f t="shared" ref="AB8:AB24" si="3">IF(AA8="",Z8,Z8*AA8/100)</f>
        <v>0</v>
      </c>
      <c r="AC8" s="31" t="str">
        <f t="shared" si="0"/>
        <v/>
      </c>
      <c r="AD8" s="16" t="str">
        <f t="shared" si="1"/>
        <v/>
      </c>
      <c r="AE8" s="57"/>
      <c r="AF8" s="4" t="str">
        <f t="shared" ref="AF8:AF24" si="4">"A"&amp;ROW()-6</f>
        <v>A2</v>
      </c>
    </row>
    <row r="9" ht="15" customHeight="1" spans="1:32">
      <c r="A9" s="13" t="str">
        <f t="shared" si="2"/>
        <v/>
      </c>
      <c r="B9" s="13"/>
      <c r="C9" s="14"/>
      <c r="D9" s="14"/>
      <c r="E9" s="14"/>
      <c r="F9" s="14"/>
      <c r="G9" s="14"/>
      <c r="H9" s="16"/>
      <c r="I9" s="16"/>
      <c r="J9" s="14"/>
      <c r="K9" s="14"/>
      <c r="L9" s="16"/>
      <c r="M9" s="16"/>
      <c r="N9" s="16"/>
      <c r="O9" s="16"/>
      <c r="P9" s="16"/>
      <c r="Q9" s="16"/>
      <c r="R9" s="16"/>
      <c r="S9" s="16"/>
      <c r="T9" s="16"/>
      <c r="U9" s="16"/>
      <c r="V9" s="16"/>
      <c r="W9" s="16"/>
      <c r="X9" s="16"/>
      <c r="Y9" s="16"/>
      <c r="Z9" s="16"/>
      <c r="AA9" s="54"/>
      <c r="AB9" s="16">
        <f t="shared" si="3"/>
        <v>0</v>
      </c>
      <c r="AC9" s="31" t="str">
        <f t="shared" si="0"/>
        <v/>
      </c>
      <c r="AD9" s="16" t="str">
        <f t="shared" si="1"/>
        <v/>
      </c>
      <c r="AE9" s="57"/>
      <c r="AF9" s="4" t="str">
        <f t="shared" si="4"/>
        <v>A3</v>
      </c>
    </row>
    <row r="10" ht="15" customHeight="1" spans="1:32">
      <c r="A10" s="13" t="str">
        <f t="shared" si="2"/>
        <v/>
      </c>
      <c r="B10" s="13"/>
      <c r="C10" s="14"/>
      <c r="D10" s="14"/>
      <c r="E10" s="14"/>
      <c r="F10" s="14"/>
      <c r="G10" s="14"/>
      <c r="H10" s="16"/>
      <c r="I10" s="16"/>
      <c r="J10" s="14"/>
      <c r="K10" s="14"/>
      <c r="L10" s="16"/>
      <c r="M10" s="16"/>
      <c r="N10" s="16"/>
      <c r="O10" s="16"/>
      <c r="P10" s="16"/>
      <c r="Q10" s="16"/>
      <c r="R10" s="16"/>
      <c r="S10" s="16"/>
      <c r="T10" s="16"/>
      <c r="U10" s="16"/>
      <c r="V10" s="16"/>
      <c r="W10" s="16"/>
      <c r="X10" s="16"/>
      <c r="Y10" s="16"/>
      <c r="Z10" s="16"/>
      <c r="AA10" s="54"/>
      <c r="AB10" s="16">
        <f t="shared" si="3"/>
        <v>0</v>
      </c>
      <c r="AC10" s="31" t="str">
        <f t="shared" si="0"/>
        <v/>
      </c>
      <c r="AD10" s="16" t="str">
        <f t="shared" si="1"/>
        <v/>
      </c>
      <c r="AE10" s="57"/>
      <c r="AF10" s="4" t="str">
        <f t="shared" si="4"/>
        <v>A4</v>
      </c>
    </row>
    <row r="11" ht="15" customHeight="1" spans="1:32">
      <c r="A11" s="13" t="str">
        <f t="shared" si="2"/>
        <v/>
      </c>
      <c r="B11" s="13"/>
      <c r="C11" s="14"/>
      <c r="D11" s="14"/>
      <c r="E11" s="14"/>
      <c r="F11" s="14"/>
      <c r="G11" s="14"/>
      <c r="H11" s="16"/>
      <c r="I11" s="16"/>
      <c r="J11" s="14"/>
      <c r="K11" s="14"/>
      <c r="L11" s="16"/>
      <c r="M11" s="16"/>
      <c r="N11" s="16"/>
      <c r="O11" s="16"/>
      <c r="P11" s="16"/>
      <c r="Q11" s="16"/>
      <c r="R11" s="16"/>
      <c r="S11" s="16"/>
      <c r="T11" s="16"/>
      <c r="U11" s="16"/>
      <c r="V11" s="16"/>
      <c r="W11" s="16"/>
      <c r="X11" s="16"/>
      <c r="Y11" s="16"/>
      <c r="Z11" s="16"/>
      <c r="AA11" s="54"/>
      <c r="AB11" s="16">
        <f t="shared" si="3"/>
        <v>0</v>
      </c>
      <c r="AC11" s="31" t="str">
        <f t="shared" si="0"/>
        <v/>
      </c>
      <c r="AD11" s="16" t="str">
        <f t="shared" si="1"/>
        <v/>
      </c>
      <c r="AE11" s="57"/>
      <c r="AF11" s="4" t="str">
        <f t="shared" si="4"/>
        <v>A5</v>
      </c>
    </row>
    <row r="12" ht="15" customHeight="1" spans="1:32">
      <c r="A12" s="13" t="str">
        <f t="shared" si="2"/>
        <v/>
      </c>
      <c r="B12" s="13"/>
      <c r="C12" s="14"/>
      <c r="D12" s="14"/>
      <c r="E12" s="14"/>
      <c r="F12" s="14"/>
      <c r="G12" s="14"/>
      <c r="H12" s="16"/>
      <c r="I12" s="16"/>
      <c r="J12" s="14"/>
      <c r="K12" s="14"/>
      <c r="L12" s="16"/>
      <c r="M12" s="16"/>
      <c r="N12" s="16"/>
      <c r="O12" s="16"/>
      <c r="P12" s="16"/>
      <c r="Q12" s="16"/>
      <c r="R12" s="16"/>
      <c r="S12" s="16"/>
      <c r="T12" s="16"/>
      <c r="U12" s="16"/>
      <c r="V12" s="16"/>
      <c r="W12" s="16"/>
      <c r="X12" s="16"/>
      <c r="Y12" s="16"/>
      <c r="Z12" s="16"/>
      <c r="AA12" s="54"/>
      <c r="AB12" s="16">
        <f t="shared" si="3"/>
        <v>0</v>
      </c>
      <c r="AC12" s="31" t="str">
        <f t="shared" si="0"/>
        <v/>
      </c>
      <c r="AD12" s="16" t="str">
        <f t="shared" si="1"/>
        <v/>
      </c>
      <c r="AE12" s="57"/>
      <c r="AF12" s="4" t="str">
        <f t="shared" si="4"/>
        <v>A6</v>
      </c>
    </row>
    <row r="13" ht="15" customHeight="1" spans="1:32">
      <c r="A13" s="13" t="str">
        <f t="shared" si="2"/>
        <v/>
      </c>
      <c r="B13" s="13"/>
      <c r="C13" s="14"/>
      <c r="D13" s="14"/>
      <c r="E13" s="14"/>
      <c r="F13" s="14"/>
      <c r="G13" s="14"/>
      <c r="H13" s="16"/>
      <c r="I13" s="16"/>
      <c r="J13" s="14"/>
      <c r="K13" s="14"/>
      <c r="L13" s="16"/>
      <c r="M13" s="16"/>
      <c r="N13" s="16"/>
      <c r="O13" s="16"/>
      <c r="P13" s="16"/>
      <c r="Q13" s="16"/>
      <c r="R13" s="16"/>
      <c r="S13" s="16"/>
      <c r="T13" s="16"/>
      <c r="U13" s="16"/>
      <c r="V13" s="16"/>
      <c r="W13" s="16"/>
      <c r="X13" s="16"/>
      <c r="Y13" s="16"/>
      <c r="Z13" s="16"/>
      <c r="AA13" s="54"/>
      <c r="AB13" s="16">
        <f t="shared" si="3"/>
        <v>0</v>
      </c>
      <c r="AC13" s="31" t="str">
        <f t="shared" si="0"/>
        <v/>
      </c>
      <c r="AD13" s="16" t="str">
        <f t="shared" si="1"/>
        <v/>
      </c>
      <c r="AE13" s="57"/>
      <c r="AF13" s="4" t="str">
        <f t="shared" si="4"/>
        <v>A7</v>
      </c>
    </row>
    <row r="14" ht="15" customHeight="1" spans="1:32">
      <c r="A14" s="13" t="str">
        <f t="shared" si="2"/>
        <v/>
      </c>
      <c r="B14" s="13"/>
      <c r="C14" s="14"/>
      <c r="D14" s="14"/>
      <c r="E14" s="14"/>
      <c r="F14" s="14"/>
      <c r="G14" s="14"/>
      <c r="H14" s="16"/>
      <c r="I14" s="16"/>
      <c r="J14" s="14"/>
      <c r="K14" s="14"/>
      <c r="L14" s="16"/>
      <c r="M14" s="16"/>
      <c r="N14" s="16"/>
      <c r="O14" s="16"/>
      <c r="P14" s="16"/>
      <c r="Q14" s="16"/>
      <c r="R14" s="16"/>
      <c r="S14" s="16"/>
      <c r="T14" s="16"/>
      <c r="U14" s="16"/>
      <c r="V14" s="16"/>
      <c r="W14" s="16"/>
      <c r="X14" s="16"/>
      <c r="Y14" s="16"/>
      <c r="Z14" s="16"/>
      <c r="AA14" s="54"/>
      <c r="AB14" s="16">
        <f t="shared" si="3"/>
        <v>0</v>
      </c>
      <c r="AC14" s="31" t="str">
        <f t="shared" si="0"/>
        <v/>
      </c>
      <c r="AD14" s="16" t="str">
        <f t="shared" si="1"/>
        <v/>
      </c>
      <c r="AE14" s="57"/>
      <c r="AF14" s="4" t="str">
        <f t="shared" si="4"/>
        <v>A8</v>
      </c>
    </row>
    <row r="15" ht="15" customHeight="1" spans="1:32">
      <c r="A15" s="13" t="str">
        <f t="shared" si="2"/>
        <v/>
      </c>
      <c r="B15" s="13"/>
      <c r="C15" s="14"/>
      <c r="D15" s="14"/>
      <c r="E15" s="14"/>
      <c r="F15" s="14"/>
      <c r="G15" s="14"/>
      <c r="H15" s="16"/>
      <c r="I15" s="16"/>
      <c r="J15" s="14"/>
      <c r="K15" s="14"/>
      <c r="L15" s="16"/>
      <c r="M15" s="16"/>
      <c r="N15" s="16"/>
      <c r="O15" s="16"/>
      <c r="P15" s="16"/>
      <c r="Q15" s="16"/>
      <c r="R15" s="16"/>
      <c r="S15" s="16"/>
      <c r="T15" s="16"/>
      <c r="U15" s="16"/>
      <c r="V15" s="16"/>
      <c r="W15" s="16"/>
      <c r="X15" s="16"/>
      <c r="Y15" s="16"/>
      <c r="Z15" s="16"/>
      <c r="AA15" s="54"/>
      <c r="AB15" s="16">
        <f t="shared" si="3"/>
        <v>0</v>
      </c>
      <c r="AC15" s="31" t="str">
        <f t="shared" si="0"/>
        <v/>
      </c>
      <c r="AD15" s="16" t="str">
        <f t="shared" si="1"/>
        <v/>
      </c>
      <c r="AE15" s="57"/>
      <c r="AF15" s="4" t="str">
        <f t="shared" si="4"/>
        <v>A9</v>
      </c>
    </row>
    <row r="16" ht="15" customHeight="1" spans="1:32">
      <c r="A16" s="13" t="str">
        <f t="shared" si="2"/>
        <v/>
      </c>
      <c r="B16" s="13"/>
      <c r="C16" s="14"/>
      <c r="D16" s="14"/>
      <c r="E16" s="14"/>
      <c r="F16" s="14"/>
      <c r="G16" s="14"/>
      <c r="H16" s="16"/>
      <c r="I16" s="16"/>
      <c r="J16" s="14"/>
      <c r="K16" s="14"/>
      <c r="L16" s="16"/>
      <c r="M16" s="16"/>
      <c r="N16" s="16"/>
      <c r="O16" s="16"/>
      <c r="P16" s="16"/>
      <c r="Q16" s="16"/>
      <c r="R16" s="16"/>
      <c r="S16" s="16"/>
      <c r="T16" s="16"/>
      <c r="U16" s="16"/>
      <c r="V16" s="16"/>
      <c r="W16" s="16"/>
      <c r="X16" s="16"/>
      <c r="Y16" s="16"/>
      <c r="Z16" s="16"/>
      <c r="AA16" s="54"/>
      <c r="AB16" s="16">
        <f t="shared" si="3"/>
        <v>0</v>
      </c>
      <c r="AC16" s="31" t="str">
        <f t="shared" si="0"/>
        <v/>
      </c>
      <c r="AD16" s="16" t="str">
        <f t="shared" si="1"/>
        <v/>
      </c>
      <c r="AE16" s="57"/>
      <c r="AF16" s="4" t="str">
        <f t="shared" si="4"/>
        <v>A10</v>
      </c>
    </row>
    <row r="17" ht="15" customHeight="1" spans="1:32">
      <c r="A17" s="13" t="str">
        <f t="shared" si="2"/>
        <v/>
      </c>
      <c r="B17" s="13"/>
      <c r="C17" s="14"/>
      <c r="D17" s="14"/>
      <c r="E17" s="14"/>
      <c r="F17" s="14"/>
      <c r="G17" s="14"/>
      <c r="H17" s="16"/>
      <c r="I17" s="16"/>
      <c r="J17" s="14"/>
      <c r="K17" s="14"/>
      <c r="L17" s="16"/>
      <c r="M17" s="16"/>
      <c r="N17" s="16"/>
      <c r="O17" s="16"/>
      <c r="P17" s="16"/>
      <c r="Q17" s="16"/>
      <c r="R17" s="16"/>
      <c r="S17" s="16"/>
      <c r="T17" s="16"/>
      <c r="U17" s="16"/>
      <c r="V17" s="16"/>
      <c r="W17" s="16"/>
      <c r="X17" s="16"/>
      <c r="Y17" s="16"/>
      <c r="Z17" s="16"/>
      <c r="AA17" s="54"/>
      <c r="AB17" s="16">
        <f t="shared" si="3"/>
        <v>0</v>
      </c>
      <c r="AC17" s="31" t="str">
        <f t="shared" si="0"/>
        <v/>
      </c>
      <c r="AD17" s="16" t="str">
        <f t="shared" si="1"/>
        <v/>
      </c>
      <c r="AE17" s="57"/>
      <c r="AF17" s="4" t="str">
        <f t="shared" si="4"/>
        <v>A11</v>
      </c>
    </row>
    <row r="18" ht="15" customHeight="1" spans="1:32">
      <c r="A18" s="13" t="str">
        <f t="shared" si="2"/>
        <v/>
      </c>
      <c r="B18" s="13"/>
      <c r="C18" s="14"/>
      <c r="D18" s="14"/>
      <c r="E18" s="14"/>
      <c r="F18" s="14"/>
      <c r="G18" s="14"/>
      <c r="H18" s="16"/>
      <c r="I18" s="16"/>
      <c r="J18" s="14"/>
      <c r="K18" s="14"/>
      <c r="L18" s="16"/>
      <c r="M18" s="16"/>
      <c r="N18" s="16"/>
      <c r="O18" s="16"/>
      <c r="P18" s="16"/>
      <c r="Q18" s="16"/>
      <c r="R18" s="16"/>
      <c r="S18" s="16"/>
      <c r="T18" s="16"/>
      <c r="U18" s="16"/>
      <c r="V18" s="16"/>
      <c r="W18" s="16"/>
      <c r="X18" s="16"/>
      <c r="Y18" s="16"/>
      <c r="Z18" s="16"/>
      <c r="AA18" s="54"/>
      <c r="AB18" s="16">
        <f t="shared" si="3"/>
        <v>0</v>
      </c>
      <c r="AC18" s="31" t="str">
        <f t="shared" si="0"/>
        <v/>
      </c>
      <c r="AD18" s="16" t="str">
        <f t="shared" si="1"/>
        <v/>
      </c>
      <c r="AE18" s="57"/>
      <c r="AF18" s="4" t="str">
        <f t="shared" si="4"/>
        <v>A12</v>
      </c>
    </row>
    <row r="19" ht="15" customHeight="1" spans="1:32">
      <c r="A19" s="13" t="str">
        <f t="shared" si="2"/>
        <v/>
      </c>
      <c r="B19" s="13"/>
      <c r="C19" s="14"/>
      <c r="D19" s="14"/>
      <c r="E19" s="14"/>
      <c r="F19" s="14"/>
      <c r="G19" s="14"/>
      <c r="H19" s="16"/>
      <c r="I19" s="16"/>
      <c r="J19" s="14"/>
      <c r="K19" s="14"/>
      <c r="L19" s="16"/>
      <c r="M19" s="16"/>
      <c r="N19" s="16"/>
      <c r="O19" s="16"/>
      <c r="P19" s="16"/>
      <c r="Q19" s="16"/>
      <c r="R19" s="16"/>
      <c r="S19" s="16"/>
      <c r="T19" s="16"/>
      <c r="U19" s="16"/>
      <c r="V19" s="16"/>
      <c r="W19" s="16"/>
      <c r="X19" s="16"/>
      <c r="Y19" s="16"/>
      <c r="Z19" s="16"/>
      <c r="AA19" s="54"/>
      <c r="AB19" s="16">
        <f t="shared" si="3"/>
        <v>0</v>
      </c>
      <c r="AC19" s="31" t="str">
        <f t="shared" si="0"/>
        <v/>
      </c>
      <c r="AD19" s="16" t="str">
        <f t="shared" si="1"/>
        <v/>
      </c>
      <c r="AE19" s="57"/>
      <c r="AF19" s="4" t="str">
        <f t="shared" si="4"/>
        <v>A13</v>
      </c>
    </row>
    <row r="20" ht="15" customHeight="1" spans="1:32">
      <c r="A20" s="13" t="str">
        <f t="shared" si="2"/>
        <v/>
      </c>
      <c r="B20" s="13"/>
      <c r="C20" s="14"/>
      <c r="D20" s="14"/>
      <c r="E20" s="14"/>
      <c r="F20" s="14"/>
      <c r="G20" s="14"/>
      <c r="H20" s="16"/>
      <c r="I20" s="16"/>
      <c r="J20" s="14"/>
      <c r="K20" s="14"/>
      <c r="L20" s="16"/>
      <c r="M20" s="16"/>
      <c r="N20" s="16"/>
      <c r="O20" s="16"/>
      <c r="P20" s="16"/>
      <c r="Q20" s="16"/>
      <c r="R20" s="16"/>
      <c r="S20" s="16"/>
      <c r="T20" s="16"/>
      <c r="U20" s="16"/>
      <c r="V20" s="16"/>
      <c r="W20" s="16"/>
      <c r="X20" s="16"/>
      <c r="Y20" s="16"/>
      <c r="Z20" s="16"/>
      <c r="AA20" s="54"/>
      <c r="AB20" s="16">
        <f t="shared" si="3"/>
        <v>0</v>
      </c>
      <c r="AC20" s="31" t="str">
        <f t="shared" si="0"/>
        <v/>
      </c>
      <c r="AD20" s="16" t="str">
        <f t="shared" si="1"/>
        <v/>
      </c>
      <c r="AE20" s="57"/>
      <c r="AF20" s="4" t="str">
        <f t="shared" si="4"/>
        <v>A14</v>
      </c>
    </row>
    <row r="21" ht="15" customHeight="1" spans="1:32">
      <c r="A21" s="13" t="str">
        <f t="shared" si="2"/>
        <v/>
      </c>
      <c r="B21" s="13"/>
      <c r="C21" s="14"/>
      <c r="D21" s="14"/>
      <c r="E21" s="14"/>
      <c r="F21" s="14"/>
      <c r="G21" s="14"/>
      <c r="H21" s="16"/>
      <c r="I21" s="16"/>
      <c r="J21" s="14"/>
      <c r="K21" s="14"/>
      <c r="L21" s="16"/>
      <c r="M21" s="16"/>
      <c r="N21" s="16"/>
      <c r="O21" s="16"/>
      <c r="P21" s="16"/>
      <c r="Q21" s="16"/>
      <c r="R21" s="16"/>
      <c r="S21" s="16"/>
      <c r="T21" s="16"/>
      <c r="U21" s="16"/>
      <c r="V21" s="16"/>
      <c r="W21" s="16"/>
      <c r="X21" s="16"/>
      <c r="Y21" s="16"/>
      <c r="Z21" s="16"/>
      <c r="AA21" s="54"/>
      <c r="AB21" s="16">
        <f t="shared" si="3"/>
        <v>0</v>
      </c>
      <c r="AC21" s="31" t="str">
        <f t="shared" si="0"/>
        <v/>
      </c>
      <c r="AD21" s="16" t="str">
        <f t="shared" si="1"/>
        <v/>
      </c>
      <c r="AE21" s="57"/>
      <c r="AF21" s="4" t="str">
        <f t="shared" si="4"/>
        <v>A15</v>
      </c>
    </row>
    <row r="22" ht="15" customHeight="1" spans="1:32">
      <c r="A22" s="13" t="str">
        <f t="shared" si="2"/>
        <v/>
      </c>
      <c r="B22" s="13"/>
      <c r="C22" s="14"/>
      <c r="D22" s="14"/>
      <c r="E22" s="14"/>
      <c r="F22" s="14"/>
      <c r="G22" s="14"/>
      <c r="H22" s="16"/>
      <c r="I22" s="16"/>
      <c r="J22" s="14"/>
      <c r="K22" s="14"/>
      <c r="L22" s="16"/>
      <c r="M22" s="16"/>
      <c r="N22" s="16"/>
      <c r="O22" s="16"/>
      <c r="P22" s="16"/>
      <c r="Q22" s="16"/>
      <c r="R22" s="16"/>
      <c r="S22" s="16"/>
      <c r="T22" s="16"/>
      <c r="U22" s="16"/>
      <c r="V22" s="16"/>
      <c r="W22" s="16"/>
      <c r="X22" s="16"/>
      <c r="Y22" s="16"/>
      <c r="Z22" s="16"/>
      <c r="AA22" s="54"/>
      <c r="AB22" s="16">
        <f t="shared" si="3"/>
        <v>0</v>
      </c>
      <c r="AC22" s="31" t="str">
        <f t="shared" si="0"/>
        <v/>
      </c>
      <c r="AD22" s="16" t="str">
        <f t="shared" si="1"/>
        <v/>
      </c>
      <c r="AE22" s="57"/>
      <c r="AF22" s="4" t="str">
        <f t="shared" si="4"/>
        <v>A16</v>
      </c>
    </row>
    <row r="23" ht="15" customHeight="1" spans="1:32">
      <c r="A23" s="13" t="str">
        <f t="shared" si="2"/>
        <v/>
      </c>
      <c r="B23" s="13"/>
      <c r="C23" s="14"/>
      <c r="D23" s="14"/>
      <c r="E23" s="14"/>
      <c r="F23" s="14"/>
      <c r="G23" s="14"/>
      <c r="H23" s="16"/>
      <c r="I23" s="16"/>
      <c r="J23" s="14"/>
      <c r="K23" s="14"/>
      <c r="L23" s="16"/>
      <c r="M23" s="16"/>
      <c r="N23" s="16"/>
      <c r="O23" s="16"/>
      <c r="P23" s="16"/>
      <c r="Q23" s="16"/>
      <c r="R23" s="16"/>
      <c r="S23" s="16"/>
      <c r="T23" s="16"/>
      <c r="U23" s="16"/>
      <c r="V23" s="16"/>
      <c r="W23" s="16"/>
      <c r="X23" s="16"/>
      <c r="Y23" s="16"/>
      <c r="Z23" s="16"/>
      <c r="AA23" s="54"/>
      <c r="AB23" s="16">
        <f t="shared" si="3"/>
        <v>0</v>
      </c>
      <c r="AC23" s="31" t="str">
        <f t="shared" si="0"/>
        <v/>
      </c>
      <c r="AD23" s="16" t="str">
        <f t="shared" si="1"/>
        <v/>
      </c>
      <c r="AE23" s="57"/>
      <c r="AF23" s="4" t="str">
        <f t="shared" si="4"/>
        <v>A17</v>
      </c>
    </row>
    <row r="24" ht="15" customHeight="1" spans="1:33">
      <c r="A24" s="13" t="str">
        <f t="shared" si="2"/>
        <v/>
      </c>
      <c r="B24" s="13"/>
      <c r="C24" s="14"/>
      <c r="D24" s="14"/>
      <c r="E24" s="14"/>
      <c r="F24" s="14"/>
      <c r="G24" s="14"/>
      <c r="H24" s="16"/>
      <c r="I24" s="16"/>
      <c r="J24" s="14"/>
      <c r="K24" s="14"/>
      <c r="L24" s="16"/>
      <c r="M24" s="16"/>
      <c r="N24" s="16"/>
      <c r="O24" s="16"/>
      <c r="P24" s="16"/>
      <c r="Q24" s="16"/>
      <c r="R24" s="16"/>
      <c r="S24" s="16"/>
      <c r="T24" s="16"/>
      <c r="U24" s="16"/>
      <c r="V24" s="16"/>
      <c r="W24" s="16"/>
      <c r="X24" s="16"/>
      <c r="Y24" s="16"/>
      <c r="Z24" s="16"/>
      <c r="AA24" s="54"/>
      <c r="AB24" s="16">
        <f t="shared" si="3"/>
        <v>0</v>
      </c>
      <c r="AC24" s="31" t="str">
        <f t="shared" ref="AC24" si="5">IF(M24-N24=0,"",(AB24-M24+N24)/(M24-N24)*100)</f>
        <v/>
      </c>
      <c r="AD24" s="16" t="str">
        <f t="shared" ref="AD24" si="6">IF(H24=0,"",Z24/H24)</f>
        <v/>
      </c>
      <c r="AE24" s="57"/>
      <c r="AF24" s="4" t="str">
        <f t="shared" si="4"/>
        <v>A18</v>
      </c>
      <c r="AG24" s="5" t="str">
        <f t="array" ref="AG24:AG29">""</f>
        <v/>
      </c>
    </row>
    <row r="25" ht="15" customHeight="1" spans="1:33">
      <c r="A25" s="13" t="s">
        <v>917</v>
      </c>
      <c r="B25" s="66"/>
      <c r="C25" s="66"/>
      <c r="D25" s="66"/>
      <c r="E25" s="66"/>
      <c r="F25" s="66"/>
      <c r="G25" s="66"/>
      <c r="H25" s="66"/>
      <c r="I25" s="66"/>
      <c r="J25" s="66"/>
      <c r="K25" s="14"/>
      <c r="L25" s="16">
        <f>SUM(L7:L24)</f>
        <v>0</v>
      </c>
      <c r="M25" s="16">
        <f t="shared" ref="M25:N25" si="7">SUM(M7:M24)</f>
        <v>0</v>
      </c>
      <c r="N25" s="16">
        <f t="shared" si="7"/>
        <v>0</v>
      </c>
      <c r="O25" s="16"/>
      <c r="P25" s="16"/>
      <c r="Q25" s="16"/>
      <c r="R25" s="16"/>
      <c r="S25" s="16"/>
      <c r="T25" s="16"/>
      <c r="U25" s="16"/>
      <c r="V25" s="16"/>
      <c r="W25" s="16"/>
      <c r="X25" s="16"/>
      <c r="Y25" s="16"/>
      <c r="Z25" s="16">
        <f>SUM(Z7:Z24)</f>
        <v>0</v>
      </c>
      <c r="AA25" s="16"/>
      <c r="AB25" s="16">
        <f>SUM(AB7:AB24)</f>
        <v>0</v>
      </c>
      <c r="AC25" s="31" t="str">
        <f t="shared" si="0"/>
        <v/>
      </c>
      <c r="AD25" s="16"/>
      <c r="AE25" s="14"/>
      <c r="AG25" s="5" t="str">
        <v/>
      </c>
    </row>
    <row r="26" ht="15" customHeight="1" spans="1:33">
      <c r="A26" s="13" t="s">
        <v>890</v>
      </c>
      <c r="B26" s="66"/>
      <c r="C26" s="66"/>
      <c r="D26" s="66"/>
      <c r="E26" s="66"/>
      <c r="F26" s="66"/>
      <c r="G26" s="66"/>
      <c r="H26" s="66"/>
      <c r="I26" s="66"/>
      <c r="J26" s="66"/>
      <c r="K26" s="14"/>
      <c r="L26" s="16"/>
      <c r="M26" s="16">
        <f>N25</f>
        <v>0</v>
      </c>
      <c r="N26" s="16"/>
      <c r="O26" s="16"/>
      <c r="P26" s="16"/>
      <c r="Q26" s="16"/>
      <c r="R26" s="16"/>
      <c r="S26" s="16"/>
      <c r="T26" s="16"/>
      <c r="U26" s="16"/>
      <c r="V26" s="16"/>
      <c r="W26" s="16"/>
      <c r="X26" s="16"/>
      <c r="Y26" s="16"/>
      <c r="Z26" s="16"/>
      <c r="AA26" s="16"/>
      <c r="AB26" s="16"/>
      <c r="AC26" s="31"/>
      <c r="AD26" s="16"/>
      <c r="AE26" s="14"/>
      <c r="AG26" s="5" t="str">
        <v/>
      </c>
    </row>
    <row r="27" ht="15" customHeight="1" spans="1:33">
      <c r="A27" s="19" t="s">
        <v>918</v>
      </c>
      <c r="B27" s="10"/>
      <c r="C27" s="10"/>
      <c r="D27" s="10"/>
      <c r="E27" s="10"/>
      <c r="F27" s="10"/>
      <c r="G27" s="10"/>
      <c r="H27" s="10"/>
      <c r="I27" s="10"/>
      <c r="J27" s="10"/>
      <c r="K27" s="72"/>
      <c r="L27" s="20">
        <f>L25-L26</f>
        <v>0</v>
      </c>
      <c r="M27" s="20">
        <f>M25-M26</f>
        <v>0</v>
      </c>
      <c r="N27" s="31"/>
      <c r="O27" s="31"/>
      <c r="P27" s="31"/>
      <c r="Q27" s="31"/>
      <c r="R27" s="31"/>
      <c r="S27" s="31"/>
      <c r="T27" s="31"/>
      <c r="U27" s="31"/>
      <c r="V27" s="31"/>
      <c r="W27" s="31"/>
      <c r="X27" s="31"/>
      <c r="Y27" s="31"/>
      <c r="Z27" s="31">
        <f>Z25</f>
        <v>0</v>
      </c>
      <c r="AA27" s="19"/>
      <c r="AB27" s="31">
        <f>AB25</f>
        <v>0</v>
      </c>
      <c r="AC27" s="31" t="str">
        <f>IF(M27-N27=0,"",(AB27-M27+N27)/(M27-N27)*100)</f>
        <v/>
      </c>
      <c r="AD27" s="16"/>
      <c r="AE27" s="189"/>
      <c r="AG27" s="5" t="str">
        <v/>
      </c>
    </row>
    <row r="28" customHeight="1" spans="1:33">
      <c r="A28" s="3" t="str">
        <f>基本信息输入表!$K$6&amp;"填表人："&amp;基本信息输入表!$M$57</f>
        <v>产权持有单位填表人：</v>
      </c>
      <c r="AC28" s="3" t="str">
        <f>"评估人员："&amp;基本信息输入表!$Q$57</f>
        <v>评估人员：</v>
      </c>
      <c r="AF28" s="4" t="s">
        <v>474</v>
      </c>
      <c r="AG28" s="5" t="str">
        <v/>
      </c>
    </row>
    <row r="29" customHeight="1" spans="1:33">
      <c r="A29" s="3" t="str">
        <f>"填表日期："&amp;YEAR(基本信息输入表!$O$57)&amp;"年"&amp;MONTH(基本信息输入表!$O$57)&amp;"月"&amp;DAY(基本信息输入表!$O$57)&amp;"日"</f>
        <v>填表日期：1900年1月0日</v>
      </c>
      <c r="AG29" s="5" t="str">
        <v/>
      </c>
    </row>
  </sheetData>
  <mergeCells count="8">
    <mergeCell ref="A2:AE2"/>
    <mergeCell ref="A3:AE3"/>
    <mergeCell ref="AC4:AE4"/>
    <mergeCell ref="A5:K5"/>
    <mergeCell ref="AC5:AE5"/>
    <mergeCell ref="A25:I25"/>
    <mergeCell ref="A26:I26"/>
    <mergeCell ref="A27:I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dimension ref="A1:Y29"/>
  <sheetViews>
    <sheetView showGridLines="0" topLeftCell="A13" workbookViewId="0">
      <selection activeCell="O30" sqref="O30"/>
    </sheetView>
  </sheetViews>
  <sheetFormatPr defaultColWidth="9" defaultRowHeight="12"/>
  <cols>
    <col min="1" max="1" width="7.69166666666667" style="3" customWidth="1"/>
    <col min="2" max="2" width="11.1916666666667" style="3" customWidth="1"/>
    <col min="3" max="3" width="7.69166666666667" style="3" customWidth="1"/>
    <col min="4" max="4" width="8.19166666666667" style="3" customWidth="1"/>
    <col min="5" max="5" width="7.69166666666667" style="3" customWidth="1"/>
    <col min="6" max="6" width="5.69166666666667" style="3" customWidth="1"/>
    <col min="7" max="7" width="5.81666666666667" style="3" customWidth="1"/>
    <col min="8" max="8" width="6.31666666666667" style="3" customWidth="1"/>
    <col min="9" max="9" width="6.69166666666667" style="3" customWidth="1"/>
    <col min="10" max="10" width="6.19166666666667" style="3" customWidth="1"/>
    <col min="11" max="11" width="6.31666666666667" style="3" customWidth="1"/>
    <col min="12" max="12" width="8" style="3" customWidth="1"/>
    <col min="13" max="13" width="7.5" style="3" customWidth="1"/>
    <col min="14" max="17" width="11.5" style="3" customWidth="1"/>
    <col min="18" max="18" width="5.31666666666667" style="3" customWidth="1"/>
    <col min="19" max="20" width="6.69166666666667" style="3" customWidth="1"/>
    <col min="21" max="21" width="10.6916666666667" style="3" customWidth="1"/>
    <col min="22" max="22" width="6.69166666666667" style="3" customWidth="1"/>
    <col min="23" max="23" width="8.19166666666667" style="3" customWidth="1"/>
    <col min="24" max="24" width="16.1916666666667" style="4" customWidth="1"/>
    <col min="25" max="25" width="5.69166666666667" style="5" customWidth="1" outlineLevel="1"/>
    <col min="26" max="30" width="5.69166666666667" style="3" customWidth="1" outlineLevel="1"/>
    <col min="31" max="31" width="14.6916666666667" style="3" customWidth="1" outlineLevel="1"/>
    <col min="32" max="32" width="11.1916666666667" style="3" customWidth="1" outlineLevel="1"/>
    <col min="33" max="35" width="8.69166666666667" style="3" customWidth="1" outlineLevel="2"/>
    <col min="36" max="36" width="11.1916666666667" style="3" customWidth="1" outlineLevel="2"/>
    <col min="37" max="37" width="8.69166666666667" style="3" customWidth="1" outlineLevel="2"/>
    <col min="38" max="38" width="10.5" style="3" customWidth="1" outlineLevel="2"/>
    <col min="39" max="39" width="8.69166666666667" style="3" customWidth="1" outlineLevel="2"/>
    <col min="40" max="40" width="11.1916666666667" style="3" customWidth="1" outlineLevel="2"/>
    <col min="41" max="41" width="11" style="3" customWidth="1" outlineLevel="2"/>
    <col min="42" max="42" width="8.69166666666667" style="3" customWidth="1" outlineLevel="1"/>
    <col min="43" max="43" width="8.69166666666667" style="3" customWidth="1" outlineLevel="1" collapsed="1"/>
    <col min="44" max="44" width="8.69166666666667" style="3" customWidth="1" outlineLevel="1"/>
    <col min="45" max="47" width="9" style="3" customWidth="1"/>
    <col min="48" max="16384" width="9" style="3"/>
  </cols>
  <sheetData>
    <row r="1" spans="1:25">
      <c r="A1" s="6" t="s">
        <v>0</v>
      </c>
      <c r="X1" s="22" t="str">
        <f t="array" ref="X1:Y1">"请勿删除或清空该列内容"</f>
        <v>请勿删除或清空该列内容</v>
      </c>
      <c r="Y1" s="23" t="str">
        <v>请勿删除或清空该列内容</v>
      </c>
    </row>
    <row r="2" s="1" customFormat="1" ht="30" customHeight="1" spans="1:25">
      <c r="A2" s="7" t="s">
        <v>919</v>
      </c>
      <c r="X2" s="24"/>
      <c r="Y2" s="25" t="str">
        <f t="array" ref="Y2:Y7">""</f>
        <v/>
      </c>
    </row>
    <row r="3" spans="1:25">
      <c r="A3" s="4" t="str">
        <f>"评估基准日："&amp;TEXT(基本信息输入表!M7,"yyyy年mm月dd日")</f>
        <v>评估基准日：2024年06月30日</v>
      </c>
      <c r="Y3" s="5" t="str">
        <v/>
      </c>
    </row>
    <row r="4" spans="2:25">
      <c r="B4" s="4"/>
      <c r="C4" s="4"/>
      <c r="D4" s="4"/>
      <c r="E4" s="4"/>
      <c r="F4" s="4"/>
      <c r="G4" s="4"/>
      <c r="H4" s="4"/>
      <c r="I4" s="4"/>
      <c r="J4" s="4"/>
      <c r="K4" s="4"/>
      <c r="L4" s="4"/>
      <c r="M4" s="4"/>
      <c r="N4" s="4"/>
      <c r="O4" s="4"/>
      <c r="P4" s="4"/>
      <c r="Q4" s="4"/>
      <c r="R4" s="4"/>
      <c r="S4" s="4"/>
      <c r="T4" s="4"/>
      <c r="U4" s="4"/>
      <c r="V4" s="8" t="s">
        <v>920</v>
      </c>
      <c r="Y4" s="5" t="str">
        <v/>
      </c>
    </row>
    <row r="5" ht="15.75" customHeight="1" spans="1:25">
      <c r="A5" s="9" t="str">
        <f>基本信息输入表!K6&amp;"："&amp;基本信息输入表!M6</f>
        <v>产权持有单位：贵州林东煤业发展有限责任公司</v>
      </c>
      <c r="B5" s="10"/>
      <c r="C5" s="10"/>
      <c r="D5" s="10"/>
      <c r="E5" s="10"/>
      <c r="F5" s="32"/>
      <c r="W5" s="8" t="s">
        <v>445</v>
      </c>
      <c r="Y5" s="5" t="str">
        <v/>
      </c>
    </row>
    <row r="6" s="2" customFormat="1" ht="42" customHeight="1" spans="1:25">
      <c r="A6" s="11" t="s">
        <v>472</v>
      </c>
      <c r="B6" s="11" t="s">
        <v>921</v>
      </c>
      <c r="C6" s="11" t="s">
        <v>922</v>
      </c>
      <c r="D6" s="11" t="s">
        <v>896</v>
      </c>
      <c r="E6" s="11" t="s">
        <v>923</v>
      </c>
      <c r="F6" s="11" t="s">
        <v>924</v>
      </c>
      <c r="G6" s="11" t="s">
        <v>925</v>
      </c>
      <c r="H6" s="11" t="s">
        <v>926</v>
      </c>
      <c r="I6" s="11" t="s">
        <v>927</v>
      </c>
      <c r="J6" s="11" t="s">
        <v>714</v>
      </c>
      <c r="K6" s="11" t="s">
        <v>928</v>
      </c>
      <c r="L6" s="11" t="s">
        <v>929</v>
      </c>
      <c r="M6" s="11" t="s">
        <v>930</v>
      </c>
      <c r="N6" s="11" t="s">
        <v>900</v>
      </c>
      <c r="O6" s="11" t="s">
        <v>708</v>
      </c>
      <c r="P6" s="11" t="s">
        <v>215</v>
      </c>
      <c r="Q6" s="11" t="s">
        <v>284</v>
      </c>
      <c r="R6" s="11" t="s">
        <v>931</v>
      </c>
      <c r="S6" s="11" t="s">
        <v>144</v>
      </c>
      <c r="T6" s="11" t="s">
        <v>648</v>
      </c>
      <c r="U6" s="11" t="s">
        <v>216</v>
      </c>
      <c r="V6" s="11" t="s">
        <v>218</v>
      </c>
      <c r="W6" s="11" t="s">
        <v>348</v>
      </c>
      <c r="X6" s="2" t="s">
        <v>518</v>
      </c>
      <c r="Y6" s="26" t="str">
        <v/>
      </c>
    </row>
    <row r="7" ht="15" customHeight="1" spans="1:25">
      <c r="A7" s="13" t="str">
        <f>IF(C7="","",ROW()-6)</f>
        <v/>
      </c>
      <c r="B7" s="13"/>
      <c r="C7" s="14"/>
      <c r="D7" s="14"/>
      <c r="E7" s="14"/>
      <c r="F7" s="14"/>
      <c r="G7" s="15"/>
      <c r="H7" s="15"/>
      <c r="I7" s="14"/>
      <c r="J7" s="14"/>
      <c r="K7" s="15"/>
      <c r="L7" s="14"/>
      <c r="M7" s="54"/>
      <c r="N7" s="54"/>
      <c r="O7" s="16"/>
      <c r="P7" s="16"/>
      <c r="Q7" s="16"/>
      <c r="R7" s="16"/>
      <c r="S7" s="16"/>
      <c r="T7" s="16"/>
      <c r="U7" s="16"/>
      <c r="V7" s="46" t="str">
        <f t="shared" ref="V7" si="0">IF(P7-Q7=0,"",(U7-P7+Q7)/(P7-Q7)*100)</f>
        <v/>
      </c>
      <c r="W7" s="14"/>
      <c r="X7" s="4" t="str">
        <f>"A"&amp;ROW()-6</f>
        <v>A1</v>
      </c>
      <c r="Y7" s="5" t="str">
        <v/>
      </c>
    </row>
    <row r="8" ht="15" customHeight="1" spans="1:24">
      <c r="A8" s="13" t="str">
        <f t="shared" ref="A8:A24" si="1">IF(C8="","",ROW()-6)</f>
        <v/>
      </c>
      <c r="B8" s="13"/>
      <c r="C8" s="14"/>
      <c r="D8" s="14"/>
      <c r="E8" s="14"/>
      <c r="F8" s="14"/>
      <c r="G8" s="15"/>
      <c r="H8" s="15"/>
      <c r="I8" s="14"/>
      <c r="J8" s="14"/>
      <c r="K8" s="15"/>
      <c r="L8" s="14"/>
      <c r="M8" s="54"/>
      <c r="N8" s="54"/>
      <c r="O8" s="16"/>
      <c r="P8" s="16"/>
      <c r="Q8" s="16"/>
      <c r="R8" s="16"/>
      <c r="S8" s="16"/>
      <c r="T8" s="16"/>
      <c r="U8" s="16"/>
      <c r="V8" s="46" t="str">
        <f t="shared" ref="V8:V25" si="2">IF(P8-Q8=0,"",(U8-P8+Q8)/(P8-Q8)*100)</f>
        <v/>
      </c>
      <c r="W8" s="14"/>
      <c r="X8" s="4" t="str">
        <f t="shared" ref="X8:X24" si="3">"A"&amp;ROW()-6</f>
        <v>A2</v>
      </c>
    </row>
    <row r="9" ht="15" customHeight="1" spans="1:24">
      <c r="A9" s="13" t="str">
        <f t="shared" si="1"/>
        <v/>
      </c>
      <c r="B9" s="13"/>
      <c r="C9" s="14"/>
      <c r="D9" s="14"/>
      <c r="E9" s="14"/>
      <c r="F9" s="14"/>
      <c r="G9" s="15"/>
      <c r="H9" s="15"/>
      <c r="I9" s="14"/>
      <c r="J9" s="14"/>
      <c r="K9" s="15"/>
      <c r="L9" s="14"/>
      <c r="M9" s="54"/>
      <c r="N9" s="54"/>
      <c r="O9" s="16"/>
      <c r="P9" s="16"/>
      <c r="Q9" s="16"/>
      <c r="R9" s="16"/>
      <c r="S9" s="16"/>
      <c r="T9" s="16"/>
      <c r="U9" s="16"/>
      <c r="V9" s="46" t="str">
        <f t="shared" si="2"/>
        <v/>
      </c>
      <c r="W9" s="14"/>
      <c r="X9" s="4" t="str">
        <f t="shared" si="3"/>
        <v>A3</v>
      </c>
    </row>
    <row r="10" ht="15" customHeight="1" spans="1:24">
      <c r="A10" s="13" t="str">
        <f t="shared" si="1"/>
        <v/>
      </c>
      <c r="B10" s="13"/>
      <c r="C10" s="14"/>
      <c r="D10" s="14"/>
      <c r="E10" s="14"/>
      <c r="F10" s="14"/>
      <c r="G10" s="15"/>
      <c r="H10" s="15"/>
      <c r="I10" s="14"/>
      <c r="J10" s="14"/>
      <c r="K10" s="15"/>
      <c r="L10" s="14"/>
      <c r="M10" s="54"/>
      <c r="N10" s="54"/>
      <c r="O10" s="16"/>
      <c r="P10" s="16"/>
      <c r="Q10" s="16"/>
      <c r="R10" s="16"/>
      <c r="S10" s="16"/>
      <c r="T10" s="16"/>
      <c r="U10" s="16"/>
      <c r="V10" s="46" t="str">
        <f t="shared" si="2"/>
        <v/>
      </c>
      <c r="W10" s="14"/>
      <c r="X10" s="4" t="str">
        <f t="shared" si="3"/>
        <v>A4</v>
      </c>
    </row>
    <row r="11" ht="15" customHeight="1" spans="1:24">
      <c r="A11" s="13" t="str">
        <f t="shared" si="1"/>
        <v/>
      </c>
      <c r="B11" s="13"/>
      <c r="C11" s="14"/>
      <c r="D11" s="14"/>
      <c r="E11" s="14"/>
      <c r="F11" s="14"/>
      <c r="G11" s="15"/>
      <c r="H11" s="15"/>
      <c r="I11" s="14"/>
      <c r="J11" s="14"/>
      <c r="K11" s="15"/>
      <c r="L11" s="14"/>
      <c r="M11" s="54"/>
      <c r="N11" s="54"/>
      <c r="O11" s="16"/>
      <c r="P11" s="16"/>
      <c r="Q11" s="16"/>
      <c r="R11" s="16"/>
      <c r="S11" s="16"/>
      <c r="T11" s="16"/>
      <c r="U11" s="16"/>
      <c r="V11" s="46" t="str">
        <f t="shared" si="2"/>
        <v/>
      </c>
      <c r="W11" s="14"/>
      <c r="X11" s="4" t="str">
        <f t="shared" si="3"/>
        <v>A5</v>
      </c>
    </row>
    <row r="12" ht="15" customHeight="1" spans="1:24">
      <c r="A12" s="13" t="str">
        <f t="shared" si="1"/>
        <v/>
      </c>
      <c r="B12" s="13"/>
      <c r="C12" s="14"/>
      <c r="D12" s="14"/>
      <c r="E12" s="14"/>
      <c r="F12" s="14"/>
      <c r="G12" s="15"/>
      <c r="H12" s="15"/>
      <c r="I12" s="14"/>
      <c r="J12" s="14"/>
      <c r="K12" s="15"/>
      <c r="L12" s="14"/>
      <c r="M12" s="54"/>
      <c r="N12" s="54"/>
      <c r="O12" s="16"/>
      <c r="P12" s="16"/>
      <c r="Q12" s="16"/>
      <c r="R12" s="16"/>
      <c r="S12" s="16"/>
      <c r="T12" s="16"/>
      <c r="U12" s="16"/>
      <c r="V12" s="46" t="str">
        <f t="shared" si="2"/>
        <v/>
      </c>
      <c r="W12" s="14"/>
      <c r="X12" s="4" t="str">
        <f t="shared" si="3"/>
        <v>A6</v>
      </c>
    </row>
    <row r="13" ht="15" customHeight="1" spans="1:24">
      <c r="A13" s="13" t="str">
        <f t="shared" si="1"/>
        <v/>
      </c>
      <c r="B13" s="13"/>
      <c r="C13" s="14"/>
      <c r="D13" s="14"/>
      <c r="E13" s="14"/>
      <c r="F13" s="14"/>
      <c r="G13" s="15"/>
      <c r="H13" s="15"/>
      <c r="I13" s="14"/>
      <c r="J13" s="14"/>
      <c r="K13" s="15"/>
      <c r="L13" s="14"/>
      <c r="M13" s="54"/>
      <c r="N13" s="54"/>
      <c r="O13" s="16"/>
      <c r="P13" s="16"/>
      <c r="Q13" s="16"/>
      <c r="R13" s="16"/>
      <c r="S13" s="16"/>
      <c r="T13" s="16"/>
      <c r="U13" s="16"/>
      <c r="V13" s="46" t="str">
        <f t="shared" si="2"/>
        <v/>
      </c>
      <c r="W13" s="14"/>
      <c r="X13" s="4" t="str">
        <f t="shared" si="3"/>
        <v>A7</v>
      </c>
    </row>
    <row r="14" ht="15" customHeight="1" spans="1:24">
      <c r="A14" s="13" t="str">
        <f t="shared" si="1"/>
        <v/>
      </c>
      <c r="B14" s="13"/>
      <c r="C14" s="14"/>
      <c r="D14" s="14"/>
      <c r="E14" s="14"/>
      <c r="F14" s="14"/>
      <c r="G14" s="15"/>
      <c r="H14" s="15"/>
      <c r="I14" s="14"/>
      <c r="J14" s="14"/>
      <c r="K14" s="15"/>
      <c r="L14" s="14"/>
      <c r="M14" s="54"/>
      <c r="N14" s="54"/>
      <c r="O14" s="16"/>
      <c r="P14" s="16"/>
      <c r="Q14" s="16"/>
      <c r="R14" s="16"/>
      <c r="S14" s="16"/>
      <c r="T14" s="16"/>
      <c r="U14" s="16"/>
      <c r="V14" s="46" t="str">
        <f t="shared" si="2"/>
        <v/>
      </c>
      <c r="W14" s="14"/>
      <c r="X14" s="4" t="str">
        <f t="shared" si="3"/>
        <v>A8</v>
      </c>
    </row>
    <row r="15" ht="15" customHeight="1" spans="1:24">
      <c r="A15" s="13" t="str">
        <f t="shared" si="1"/>
        <v/>
      </c>
      <c r="B15" s="13"/>
      <c r="C15" s="14"/>
      <c r="D15" s="14"/>
      <c r="E15" s="14"/>
      <c r="F15" s="14"/>
      <c r="G15" s="15"/>
      <c r="H15" s="15"/>
      <c r="I15" s="14"/>
      <c r="J15" s="14"/>
      <c r="K15" s="15"/>
      <c r="L15" s="14"/>
      <c r="M15" s="54"/>
      <c r="N15" s="54"/>
      <c r="O15" s="16"/>
      <c r="P15" s="16"/>
      <c r="Q15" s="16"/>
      <c r="R15" s="16"/>
      <c r="S15" s="16"/>
      <c r="T15" s="16"/>
      <c r="U15" s="16"/>
      <c r="V15" s="46" t="str">
        <f t="shared" si="2"/>
        <v/>
      </c>
      <c r="W15" s="14"/>
      <c r="X15" s="4" t="str">
        <f t="shared" si="3"/>
        <v>A9</v>
      </c>
    </row>
    <row r="16" ht="15" customHeight="1" spans="1:24">
      <c r="A16" s="13" t="str">
        <f t="shared" si="1"/>
        <v/>
      </c>
      <c r="B16" s="13"/>
      <c r="C16" s="14"/>
      <c r="D16" s="14"/>
      <c r="E16" s="14"/>
      <c r="F16" s="14"/>
      <c r="G16" s="15"/>
      <c r="H16" s="15"/>
      <c r="I16" s="14"/>
      <c r="J16" s="14"/>
      <c r="K16" s="15"/>
      <c r="L16" s="14"/>
      <c r="M16" s="54"/>
      <c r="N16" s="54"/>
      <c r="O16" s="16"/>
      <c r="P16" s="16"/>
      <c r="Q16" s="16"/>
      <c r="R16" s="16"/>
      <c r="S16" s="16"/>
      <c r="T16" s="16"/>
      <c r="U16" s="16"/>
      <c r="V16" s="46" t="str">
        <f t="shared" si="2"/>
        <v/>
      </c>
      <c r="W16" s="14"/>
      <c r="X16" s="4" t="str">
        <f t="shared" si="3"/>
        <v>A10</v>
      </c>
    </row>
    <row r="17" ht="15" customHeight="1" spans="1:24">
      <c r="A17" s="13" t="str">
        <f t="shared" si="1"/>
        <v/>
      </c>
      <c r="B17" s="13"/>
      <c r="C17" s="14"/>
      <c r="D17" s="14"/>
      <c r="E17" s="14"/>
      <c r="F17" s="14"/>
      <c r="G17" s="15"/>
      <c r="H17" s="15"/>
      <c r="I17" s="14"/>
      <c r="J17" s="14"/>
      <c r="K17" s="15"/>
      <c r="L17" s="14"/>
      <c r="M17" s="54"/>
      <c r="N17" s="54"/>
      <c r="O17" s="16"/>
      <c r="P17" s="16"/>
      <c r="Q17" s="16"/>
      <c r="R17" s="16"/>
      <c r="S17" s="16"/>
      <c r="T17" s="16"/>
      <c r="U17" s="16"/>
      <c r="V17" s="46" t="str">
        <f t="shared" si="2"/>
        <v/>
      </c>
      <c r="W17" s="14"/>
      <c r="X17" s="4" t="str">
        <f t="shared" si="3"/>
        <v>A11</v>
      </c>
    </row>
    <row r="18" ht="15" customHeight="1" spans="1:24">
      <c r="A18" s="13" t="str">
        <f t="shared" si="1"/>
        <v/>
      </c>
      <c r="B18" s="13"/>
      <c r="C18" s="14"/>
      <c r="D18" s="14"/>
      <c r="E18" s="14"/>
      <c r="F18" s="14"/>
      <c r="G18" s="15"/>
      <c r="H18" s="15"/>
      <c r="I18" s="14"/>
      <c r="J18" s="14"/>
      <c r="K18" s="15"/>
      <c r="L18" s="14"/>
      <c r="M18" s="54"/>
      <c r="N18" s="54"/>
      <c r="O18" s="16"/>
      <c r="P18" s="16"/>
      <c r="Q18" s="16"/>
      <c r="R18" s="16"/>
      <c r="S18" s="16"/>
      <c r="T18" s="16"/>
      <c r="U18" s="16"/>
      <c r="V18" s="46" t="str">
        <f t="shared" si="2"/>
        <v/>
      </c>
      <c r="W18" s="14"/>
      <c r="X18" s="4" t="str">
        <f t="shared" si="3"/>
        <v>A12</v>
      </c>
    </row>
    <row r="19" ht="15" customHeight="1" spans="1:24">
      <c r="A19" s="13" t="str">
        <f t="shared" si="1"/>
        <v/>
      </c>
      <c r="B19" s="13"/>
      <c r="C19" s="14"/>
      <c r="D19" s="14"/>
      <c r="E19" s="14"/>
      <c r="F19" s="14"/>
      <c r="G19" s="15"/>
      <c r="H19" s="15"/>
      <c r="I19" s="14"/>
      <c r="J19" s="14"/>
      <c r="K19" s="15"/>
      <c r="L19" s="14"/>
      <c r="M19" s="54"/>
      <c r="N19" s="54"/>
      <c r="O19" s="16"/>
      <c r="P19" s="16"/>
      <c r="Q19" s="16"/>
      <c r="R19" s="16"/>
      <c r="S19" s="16"/>
      <c r="T19" s="16"/>
      <c r="U19" s="16"/>
      <c r="V19" s="46" t="str">
        <f t="shared" si="2"/>
        <v/>
      </c>
      <c r="W19" s="14"/>
      <c r="X19" s="4" t="str">
        <f t="shared" si="3"/>
        <v>A13</v>
      </c>
    </row>
    <row r="20" ht="15" customHeight="1" spans="1:24">
      <c r="A20" s="13" t="str">
        <f t="shared" si="1"/>
        <v/>
      </c>
      <c r="B20" s="13"/>
      <c r="C20" s="14"/>
      <c r="D20" s="14"/>
      <c r="E20" s="14"/>
      <c r="F20" s="14"/>
      <c r="G20" s="15"/>
      <c r="H20" s="15"/>
      <c r="I20" s="14"/>
      <c r="J20" s="14"/>
      <c r="K20" s="15"/>
      <c r="L20" s="14"/>
      <c r="M20" s="54"/>
      <c r="N20" s="54"/>
      <c r="O20" s="16"/>
      <c r="P20" s="16"/>
      <c r="Q20" s="16"/>
      <c r="R20" s="16"/>
      <c r="S20" s="16"/>
      <c r="T20" s="16"/>
      <c r="U20" s="16"/>
      <c r="V20" s="46" t="str">
        <f t="shared" si="2"/>
        <v/>
      </c>
      <c r="W20" s="14"/>
      <c r="X20" s="4" t="str">
        <f t="shared" si="3"/>
        <v>A14</v>
      </c>
    </row>
    <row r="21" ht="15" customHeight="1" spans="1:24">
      <c r="A21" s="13" t="str">
        <f t="shared" si="1"/>
        <v/>
      </c>
      <c r="B21" s="13"/>
      <c r="C21" s="14"/>
      <c r="D21" s="14"/>
      <c r="E21" s="14"/>
      <c r="F21" s="14"/>
      <c r="G21" s="15"/>
      <c r="H21" s="15"/>
      <c r="I21" s="14"/>
      <c r="J21" s="14"/>
      <c r="K21" s="15"/>
      <c r="L21" s="14"/>
      <c r="M21" s="54"/>
      <c r="N21" s="54"/>
      <c r="O21" s="16"/>
      <c r="P21" s="16"/>
      <c r="Q21" s="16"/>
      <c r="R21" s="16"/>
      <c r="S21" s="16"/>
      <c r="T21" s="16"/>
      <c r="U21" s="16"/>
      <c r="V21" s="46" t="str">
        <f t="shared" si="2"/>
        <v/>
      </c>
      <c r="W21" s="14"/>
      <c r="X21" s="4" t="str">
        <f t="shared" si="3"/>
        <v>A15</v>
      </c>
    </row>
    <row r="22" ht="15" customHeight="1" spans="1:24">
      <c r="A22" s="13" t="str">
        <f t="shared" si="1"/>
        <v/>
      </c>
      <c r="B22" s="13"/>
      <c r="C22" s="14"/>
      <c r="D22" s="14"/>
      <c r="E22" s="14"/>
      <c r="F22" s="14"/>
      <c r="G22" s="15"/>
      <c r="H22" s="15"/>
      <c r="I22" s="14"/>
      <c r="J22" s="14"/>
      <c r="K22" s="15"/>
      <c r="L22" s="14"/>
      <c r="M22" s="54"/>
      <c r="N22" s="54"/>
      <c r="O22" s="16"/>
      <c r="P22" s="16"/>
      <c r="Q22" s="16"/>
      <c r="R22" s="16"/>
      <c r="S22" s="16"/>
      <c r="T22" s="16"/>
      <c r="U22" s="16"/>
      <c r="V22" s="46" t="str">
        <f t="shared" si="2"/>
        <v/>
      </c>
      <c r="W22" s="14"/>
      <c r="X22" s="4" t="str">
        <f t="shared" si="3"/>
        <v>A16</v>
      </c>
    </row>
    <row r="23" ht="15" customHeight="1" spans="1:24">
      <c r="A23" s="13" t="str">
        <f t="shared" si="1"/>
        <v/>
      </c>
      <c r="B23" s="13"/>
      <c r="C23" s="14"/>
      <c r="D23" s="14"/>
      <c r="E23" s="14"/>
      <c r="F23" s="14"/>
      <c r="G23" s="15"/>
      <c r="H23" s="15"/>
      <c r="I23" s="14"/>
      <c r="J23" s="14"/>
      <c r="K23" s="15"/>
      <c r="L23" s="14"/>
      <c r="M23" s="54"/>
      <c r="N23" s="54"/>
      <c r="O23" s="16"/>
      <c r="P23" s="16"/>
      <c r="Q23" s="16"/>
      <c r="R23" s="16"/>
      <c r="S23" s="16"/>
      <c r="T23" s="16"/>
      <c r="U23" s="16"/>
      <c r="V23" s="46" t="str">
        <f t="shared" si="2"/>
        <v/>
      </c>
      <c r="W23" s="14"/>
      <c r="X23" s="4" t="str">
        <f t="shared" si="3"/>
        <v>A17</v>
      </c>
    </row>
    <row r="24" ht="15" customHeight="1" spans="1:25">
      <c r="A24" s="13" t="str">
        <f t="shared" si="1"/>
        <v/>
      </c>
      <c r="B24" s="13"/>
      <c r="C24" s="14"/>
      <c r="D24" s="14"/>
      <c r="E24" s="14"/>
      <c r="F24" s="14"/>
      <c r="G24" s="15"/>
      <c r="H24" s="15"/>
      <c r="I24" s="14"/>
      <c r="J24" s="14"/>
      <c r="K24" s="15"/>
      <c r="L24" s="14"/>
      <c r="M24" s="54"/>
      <c r="N24" s="54"/>
      <c r="O24" s="16"/>
      <c r="P24" s="16"/>
      <c r="Q24" s="16"/>
      <c r="R24" s="16"/>
      <c r="S24" s="16"/>
      <c r="T24" s="16"/>
      <c r="U24" s="16"/>
      <c r="V24" s="46" t="str">
        <f t="shared" si="2"/>
        <v/>
      </c>
      <c r="W24" s="14"/>
      <c r="X24" s="4" t="str">
        <f t="shared" si="3"/>
        <v>A18</v>
      </c>
      <c r="Y24" s="5" t="str">
        <f t="array" ref="Y24:Y29">""</f>
        <v/>
      </c>
    </row>
    <row r="25" ht="15" customHeight="1" spans="1:25">
      <c r="A25" s="13" t="s">
        <v>932</v>
      </c>
      <c r="B25" s="66"/>
      <c r="C25" s="63"/>
      <c r="D25" s="14"/>
      <c r="E25" s="14"/>
      <c r="F25" s="14"/>
      <c r="G25" s="57"/>
      <c r="H25" s="57"/>
      <c r="I25" s="14"/>
      <c r="J25" s="14"/>
      <c r="K25" s="13"/>
      <c r="L25" s="14"/>
      <c r="M25" s="54"/>
      <c r="N25" s="54"/>
      <c r="O25" s="16">
        <f>SUM(O7:O24)</f>
        <v>0</v>
      </c>
      <c r="P25" s="76">
        <f>SUM(P7:P24)</f>
        <v>0</v>
      </c>
      <c r="Q25" s="76">
        <f>SUM(Q7:Q24)</f>
        <v>0</v>
      </c>
      <c r="R25" s="76"/>
      <c r="S25" s="76"/>
      <c r="T25" s="76"/>
      <c r="U25" s="76">
        <f>SUM(U7:U24)</f>
        <v>0</v>
      </c>
      <c r="V25" s="46" t="str">
        <f t="shared" si="2"/>
        <v/>
      </c>
      <c r="W25" s="14"/>
      <c r="Y25" s="5" t="str">
        <v/>
      </c>
    </row>
    <row r="26" ht="15" customHeight="1" spans="1:25">
      <c r="A26" s="13" t="s">
        <v>890</v>
      </c>
      <c r="B26" s="66"/>
      <c r="C26" s="63"/>
      <c r="D26" s="14"/>
      <c r="E26" s="14"/>
      <c r="F26" s="14"/>
      <c r="G26" s="57"/>
      <c r="H26" s="57"/>
      <c r="I26" s="14"/>
      <c r="J26" s="14"/>
      <c r="K26" s="13"/>
      <c r="L26" s="14"/>
      <c r="M26" s="54"/>
      <c r="N26" s="54"/>
      <c r="O26" s="16"/>
      <c r="P26" s="76">
        <f>Q25</f>
        <v>0</v>
      </c>
      <c r="Q26" s="76"/>
      <c r="R26" s="76"/>
      <c r="S26" s="76"/>
      <c r="T26" s="76"/>
      <c r="U26" s="76"/>
      <c r="V26" s="46"/>
      <c r="W26" s="14"/>
      <c r="Y26" s="5" t="str">
        <v/>
      </c>
    </row>
    <row r="27" ht="15" customHeight="1" spans="1:25">
      <c r="A27" s="19" t="s">
        <v>933</v>
      </c>
      <c r="B27" s="10"/>
      <c r="C27" s="64"/>
      <c r="D27" s="72"/>
      <c r="E27" s="19"/>
      <c r="F27" s="19"/>
      <c r="G27" s="19"/>
      <c r="H27" s="19"/>
      <c r="I27" s="19"/>
      <c r="J27" s="19"/>
      <c r="K27" s="21"/>
      <c r="L27" s="31"/>
      <c r="M27" s="20"/>
      <c r="N27" s="20"/>
      <c r="O27" s="287">
        <f>O25-O26</f>
        <v>0</v>
      </c>
      <c r="P27" s="287">
        <f>P25-P26</f>
        <v>0</v>
      </c>
      <c r="Q27" s="133"/>
      <c r="R27" s="287"/>
      <c r="S27" s="287"/>
      <c r="T27" s="287"/>
      <c r="U27" s="287">
        <f>U25</f>
        <v>0</v>
      </c>
      <c r="V27" s="46" t="str">
        <f>IF(P27-Q27=0,"",(U27-P27+Q27)/(P27-Q27)*100)</f>
        <v/>
      </c>
      <c r="W27" s="31"/>
      <c r="Y27" s="5" t="str">
        <v/>
      </c>
    </row>
    <row r="28" ht="15.75" customHeight="1" spans="1:25">
      <c r="A28" s="3" t="str">
        <f>基本信息输入表!$K$6&amp;"填表人："&amp;基本信息输入表!$M$58</f>
        <v>产权持有单位填表人：</v>
      </c>
      <c r="U28" s="3" t="str">
        <f>"评估人员："&amp;基本信息输入表!$Q$58</f>
        <v>评估人员：</v>
      </c>
      <c r="X28" s="4" t="s">
        <v>474</v>
      </c>
      <c r="Y28" s="5" t="str">
        <v/>
      </c>
    </row>
    <row r="29" ht="15.75" customHeight="1" spans="1:25">
      <c r="A29" s="3" t="str">
        <f>"填表日期："&amp;YEAR(基本信息输入表!$O$58)&amp;"年"&amp;MONTH(基本信息输入表!$O$58)&amp;"月"&amp;DAY(基本信息输入表!$O$58)&amp;"日"</f>
        <v>填表日期：1900年1月0日</v>
      </c>
      <c r="Y29" s="5" t="str">
        <v/>
      </c>
    </row>
  </sheetData>
  <mergeCells count="7">
    <mergeCell ref="A2:W2"/>
    <mergeCell ref="A3:W3"/>
    <mergeCell ref="V4:W4"/>
    <mergeCell ref="A5:E5"/>
    <mergeCell ref="A25:C25"/>
    <mergeCell ref="A26:C26"/>
    <mergeCell ref="A27:C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65" orientation="landscape"/>
  <headerFooter scaleWithDoc="0">
    <oddFooter>&amp;C&amp;"Arial Narrow,常规"&amp;10 &amp;"宋体,常规"第&amp;"Arial Narrow,常规"&amp;P&amp;"宋体,常规"页，共&amp;"Arial Narrow,常规"&amp;N&amp;"宋体,常规"页</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dimension ref="A1:L29"/>
  <sheetViews>
    <sheetView showGridLines="0" view="pageBreakPreview" zoomScaleNormal="100" workbookViewId="0">
      <selection activeCell="B15" sqref="B15"/>
    </sheetView>
  </sheetViews>
  <sheetFormatPr defaultColWidth="9" defaultRowHeight="15.75" customHeight="1"/>
  <cols>
    <col min="1" max="1" width="7" style="278" customWidth="1"/>
    <col min="2" max="2" width="25.6916666666667" style="3" customWidth="1"/>
    <col min="3" max="9" width="15.6916666666667" style="3" customWidth="1"/>
    <col min="10" max="10" width="7" style="3" customWidth="1"/>
    <col min="11" max="11" width="7.19166666666667" style="3" customWidth="1"/>
    <col min="12" max="12" width="12.6916666666667" style="3" customWidth="1"/>
    <col min="13" max="13" width="13.1916666666667" style="3" customWidth="1"/>
    <col min="14" max="14" width="14.6916666666667" style="3" customWidth="1"/>
    <col min="15" max="15" width="13" style="3" customWidth="1"/>
    <col min="16" max="20" width="12.6916666666667" style="3" customWidth="1"/>
    <col min="21" max="21" width="22" style="3" customWidth="1"/>
    <col min="22" max="23" width="9" style="3" customWidth="1"/>
    <col min="24" max="16384" width="9" style="3"/>
  </cols>
  <sheetData>
    <row r="1" customHeight="1" spans="1:1">
      <c r="A1" s="279" t="s">
        <v>0</v>
      </c>
    </row>
    <row r="2" s="1" customFormat="1" ht="30" customHeight="1" spans="1:1">
      <c r="A2" s="7" t="s">
        <v>934</v>
      </c>
    </row>
    <row r="3" customHeight="1" spans="1:1">
      <c r="A3" s="4" t="str">
        <f>"评估基准日："&amp;TEXT(基本信息输入表!M7,"yyyy年mm月dd日")</f>
        <v>评估基准日：2024年06月30日</v>
      </c>
    </row>
    <row r="4" ht="14.25" customHeight="1" spans="1:9">
      <c r="A4" s="248"/>
      <c r="B4" s="4"/>
      <c r="C4" s="4"/>
      <c r="D4" s="4"/>
      <c r="E4" s="4"/>
      <c r="F4" s="4"/>
      <c r="G4" s="4"/>
      <c r="H4" s="4"/>
      <c r="I4" s="8" t="s">
        <v>935</v>
      </c>
    </row>
    <row r="5" customHeight="1" spans="1:11">
      <c r="A5" s="9" t="str">
        <f>基本信息输入表!K6&amp;"："&amp;基本信息输入表!M6</f>
        <v>产权持有单位：贵州林东煤业发展有限责任公司</v>
      </c>
      <c r="B5" s="10"/>
      <c r="C5" s="10"/>
      <c r="D5" s="10"/>
      <c r="E5" s="10"/>
      <c r="F5" s="10"/>
      <c r="H5" s="73" t="s">
        <v>445</v>
      </c>
      <c r="I5" s="10"/>
      <c r="J5" s="10"/>
      <c r="K5" s="10"/>
    </row>
    <row r="6" s="2" customFormat="1" customHeight="1" spans="1:11">
      <c r="A6" s="280" t="s">
        <v>490</v>
      </c>
      <c r="B6" s="44" t="s">
        <v>268</v>
      </c>
      <c r="C6" s="281" t="s">
        <v>215</v>
      </c>
      <c r="D6" s="282"/>
      <c r="E6" s="34" t="s">
        <v>284</v>
      </c>
      <c r="F6" s="34" t="s">
        <v>216</v>
      </c>
      <c r="G6" s="282"/>
      <c r="H6" s="34" t="s">
        <v>217</v>
      </c>
      <c r="I6" s="282"/>
      <c r="J6" s="34" t="s">
        <v>218</v>
      </c>
      <c r="K6" s="282"/>
    </row>
    <row r="7" s="4" customFormat="1" ht="15" customHeight="1" spans="1:11">
      <c r="A7" s="283"/>
      <c r="B7" s="283"/>
      <c r="C7" s="38" t="s">
        <v>296</v>
      </c>
      <c r="D7" s="44" t="s">
        <v>298</v>
      </c>
      <c r="E7" s="283"/>
      <c r="F7" s="44" t="s">
        <v>296</v>
      </c>
      <c r="G7" s="44" t="s">
        <v>298</v>
      </c>
      <c r="H7" s="44" t="s">
        <v>296</v>
      </c>
      <c r="I7" s="44" t="s">
        <v>298</v>
      </c>
      <c r="J7" s="44" t="s">
        <v>296</v>
      </c>
      <c r="K7" s="44" t="s">
        <v>298</v>
      </c>
    </row>
    <row r="8" ht="15" customHeight="1" spans="1:11">
      <c r="A8" s="284"/>
      <c r="B8" s="285" t="s">
        <v>936</v>
      </c>
      <c r="C8" s="62">
        <f>SUM(C9:C12)</f>
        <v>0</v>
      </c>
      <c r="D8" s="62">
        <f>SUM(D9:D12)</f>
        <v>0</v>
      </c>
      <c r="E8" s="62">
        <f>SUM(E9:E12)</f>
        <v>0</v>
      </c>
      <c r="F8" s="62">
        <f>SUM(F9:F12)</f>
        <v>0</v>
      </c>
      <c r="G8" s="62">
        <f>SUM(G9:G12)</f>
        <v>0</v>
      </c>
      <c r="H8" s="46">
        <f>F8-C8</f>
        <v>0</v>
      </c>
      <c r="I8" s="46">
        <f>G8-D8+E8</f>
        <v>0</v>
      </c>
      <c r="J8" s="31" t="str">
        <f>IF(C8=0,"",H8/C8*100)</f>
        <v/>
      </c>
      <c r="K8" s="31" t="str">
        <f>IF(D8-E8=0,"",I8/(D8-E8)*100)</f>
        <v/>
      </c>
    </row>
    <row r="9" ht="15" customHeight="1" spans="1:11">
      <c r="A9" s="284" t="s">
        <v>937</v>
      </c>
      <c r="B9" s="285" t="s">
        <v>938</v>
      </c>
      <c r="C9" s="62">
        <f>'4-10-1房屋建筑物'!M387</f>
        <v>0</v>
      </c>
      <c r="D9" s="62">
        <f>'4-10-1房屋建筑物'!N387</f>
        <v>0</v>
      </c>
      <c r="E9" s="62">
        <f>'4-10-1房屋建筑物'!O387</f>
        <v>0</v>
      </c>
      <c r="F9" s="62">
        <f>'4-10-1房屋建筑物'!AA389</f>
        <v>0</v>
      </c>
      <c r="G9" s="62">
        <f>'4-10-1房屋建筑物'!AC389</f>
        <v>0</v>
      </c>
      <c r="H9" s="46">
        <f>F9-C9</f>
        <v>0</v>
      </c>
      <c r="I9" s="46">
        <f>G9-D9+E9</f>
        <v>0</v>
      </c>
      <c r="J9" s="31" t="str">
        <f>IF(C9=0,"",H9/C9*100)</f>
        <v/>
      </c>
      <c r="K9" s="31" t="str">
        <f>IF(D9-E9=0,"",I9/(D9-E9)*100)</f>
        <v/>
      </c>
    </row>
    <row r="10" ht="15" customHeight="1" spans="1:11">
      <c r="A10" s="284" t="s">
        <v>939</v>
      </c>
      <c r="B10" s="285" t="s">
        <v>940</v>
      </c>
      <c r="C10" s="62">
        <f>'4-10-2构筑物'!M24</f>
        <v>0</v>
      </c>
      <c r="D10" s="62">
        <f>'4-10-2构筑物'!N24</f>
        <v>0</v>
      </c>
      <c r="E10" s="62">
        <f>'4-10-2构筑物'!O24</f>
        <v>0</v>
      </c>
      <c r="F10" s="62">
        <f>'4-10-2构筑物'!Q26</f>
        <v>0</v>
      </c>
      <c r="G10" s="62">
        <f>'4-10-2构筑物'!S26</f>
        <v>0</v>
      </c>
      <c r="H10" s="46">
        <f>F10-C10</f>
        <v>0</v>
      </c>
      <c r="I10" s="46">
        <f>G10-D10+E10</f>
        <v>0</v>
      </c>
      <c r="J10" s="31" t="str">
        <f>IF(C10=0,"",H10/C10*100)</f>
        <v/>
      </c>
      <c r="K10" s="31" t="str">
        <f>IF(D10-E10=0,"",I10/(D10-E10)*100)</f>
        <v/>
      </c>
    </row>
    <row r="11" ht="15" customHeight="1" spans="1:11">
      <c r="A11" s="284" t="s">
        <v>941</v>
      </c>
      <c r="B11" s="285" t="s">
        <v>942</v>
      </c>
      <c r="C11" s="62">
        <f>'4-10-3管道沟槽'!M24</f>
        <v>0</v>
      </c>
      <c r="D11" s="62">
        <f>'4-10-3管道沟槽'!N24</f>
        <v>0</v>
      </c>
      <c r="E11" s="62">
        <f>'4-10-3管道沟槽'!O24</f>
        <v>0</v>
      </c>
      <c r="F11" s="62">
        <f>'4-10-3管道沟槽'!Q26</f>
        <v>0</v>
      </c>
      <c r="G11" s="62">
        <f>'4-10-3管道沟槽'!S26</f>
        <v>0</v>
      </c>
      <c r="H11" s="46">
        <f>F11-C11</f>
        <v>0</v>
      </c>
      <c r="I11" s="46">
        <f>G11-D11+E11</f>
        <v>0</v>
      </c>
      <c r="J11" s="31" t="str">
        <f>IF(C11=0,"",H11/C11*100)</f>
        <v/>
      </c>
      <c r="K11" s="31" t="str">
        <f>IF(D11-E11=0,"",I11/(D11-E11)*100)</f>
        <v/>
      </c>
    </row>
    <row r="12" ht="15" customHeight="1" spans="1:11">
      <c r="A12" s="284" t="s">
        <v>943</v>
      </c>
      <c r="B12" s="61" t="s">
        <v>944</v>
      </c>
      <c r="C12" s="62">
        <f>'4-10-4井巷工程'!S24</f>
        <v>0</v>
      </c>
      <c r="D12" s="62">
        <f>'4-10-4井巷工程'!T24</f>
        <v>0</v>
      </c>
      <c r="E12" s="62">
        <f>'4-10-4井巷工程'!U24</f>
        <v>0</v>
      </c>
      <c r="F12" s="62">
        <f>'4-10-4井巷工程'!V26</f>
        <v>0</v>
      </c>
      <c r="G12" s="62">
        <f>'4-10-4井巷工程'!X26</f>
        <v>0</v>
      </c>
      <c r="H12" s="46">
        <f>F12-C12</f>
        <v>0</v>
      </c>
      <c r="I12" s="46">
        <f>G12-D12+E12</f>
        <v>0</v>
      </c>
      <c r="J12" s="31" t="str">
        <f>IF(C12=0,"",H12/C12*100)</f>
        <v/>
      </c>
      <c r="K12" s="31" t="str">
        <f>IF(D12-E12=0,"",I12/(D12-E12)*100)</f>
        <v/>
      </c>
    </row>
    <row r="13" ht="15" customHeight="1" spans="1:11">
      <c r="A13" s="284"/>
      <c r="B13" s="285"/>
      <c r="C13" s="62"/>
      <c r="D13" s="46"/>
      <c r="E13" s="46"/>
      <c r="F13" s="46"/>
      <c r="G13" s="46"/>
      <c r="H13" s="46"/>
      <c r="I13" s="46"/>
      <c r="J13" s="31"/>
      <c r="K13" s="31"/>
    </row>
    <row r="14" ht="15" customHeight="1" spans="1:11">
      <c r="A14" s="284"/>
      <c r="B14" s="285" t="s">
        <v>945</v>
      </c>
      <c r="C14" s="62">
        <f>SUM(C15:C17)</f>
        <v>17672979.84</v>
      </c>
      <c r="D14" s="62">
        <f>SUM(D15:D17)</f>
        <v>9497361.34</v>
      </c>
      <c r="E14" s="62">
        <f>SUM(E15:E17)</f>
        <v>9497361.34</v>
      </c>
      <c r="F14" s="62">
        <f>SUM(F15:F17)</f>
        <v>2440631</v>
      </c>
      <c r="G14" s="62">
        <f>SUM(G15:G17)</f>
        <v>2440631</v>
      </c>
      <c r="H14" s="46">
        <f>F14-C14</f>
        <v>-15232348.84</v>
      </c>
      <c r="I14" s="46">
        <f>G14-D14+E14</f>
        <v>2440631</v>
      </c>
      <c r="J14" s="31">
        <f>IF(C14=0,"",H14/C14*100)</f>
        <v>-86.1900425276556</v>
      </c>
      <c r="K14" s="31" t="str">
        <f>IF(D14-E14=0,"",I14/(D14-E14)*100)</f>
        <v/>
      </c>
    </row>
    <row r="15" ht="15" customHeight="1" spans="1:11">
      <c r="A15" s="284" t="s">
        <v>946</v>
      </c>
      <c r="B15" s="285" t="s">
        <v>947</v>
      </c>
      <c r="C15" s="62">
        <f>'4-10-5机器设备'!L14</f>
        <v>17672979.84</v>
      </c>
      <c r="D15" s="62">
        <f>'4-10-5机器设备'!M14</f>
        <v>9497361.34</v>
      </c>
      <c r="E15" s="62">
        <f>'4-10-5机器设备'!N14</f>
        <v>9497361.34</v>
      </c>
      <c r="F15" s="62">
        <f>'4-10-5机器设备'!O16</f>
        <v>2440631</v>
      </c>
      <c r="G15" s="46">
        <f>'4-10-5机器设备'!Q16</f>
        <v>2440631</v>
      </c>
      <c r="H15" s="46">
        <f>F15-C15</f>
        <v>-15232348.84</v>
      </c>
      <c r="I15" s="46">
        <f>G15-D15+E15</f>
        <v>2440631</v>
      </c>
      <c r="J15" s="31">
        <f>IF(C15=0,"",H15/C15*100)</f>
        <v>-86.1900425276556</v>
      </c>
      <c r="K15" s="31" t="str">
        <f>IF(D15-E15=0,"",I15/(D15-E15)*100)</f>
        <v/>
      </c>
    </row>
    <row r="16" ht="15" customHeight="1" spans="1:11">
      <c r="A16" s="284" t="s">
        <v>948</v>
      </c>
      <c r="B16" s="285" t="s">
        <v>949</v>
      </c>
      <c r="C16" s="62">
        <f>'4-10-6车辆'!L24</f>
        <v>0</v>
      </c>
      <c r="D16" s="62">
        <f>'4-10-6车辆'!M24</f>
        <v>0</v>
      </c>
      <c r="E16" s="62">
        <f>'4-10-6车辆'!N24</f>
        <v>0</v>
      </c>
      <c r="F16" s="62">
        <f>'4-10-6车辆'!Z26</f>
        <v>0</v>
      </c>
      <c r="G16" s="62">
        <f>'4-10-6车辆'!AB26</f>
        <v>0</v>
      </c>
      <c r="H16" s="46">
        <f>F16-C16</f>
        <v>0</v>
      </c>
      <c r="I16" s="46">
        <f>G16-D16+E16</f>
        <v>0</v>
      </c>
      <c r="J16" s="31" t="str">
        <f>IF(C16=0,"",H16/C16*100)</f>
        <v/>
      </c>
      <c r="K16" s="31" t="str">
        <f>IF(D16-E16=0,"",I16/(D16-E16)*100)</f>
        <v/>
      </c>
    </row>
    <row r="17" ht="15" customHeight="1" spans="1:11">
      <c r="A17" s="284" t="s">
        <v>950</v>
      </c>
      <c r="B17" s="285" t="s">
        <v>951</v>
      </c>
      <c r="C17" s="62">
        <f>'4-10-7电子设备'!M27</f>
        <v>0</v>
      </c>
      <c r="D17" s="62">
        <f>'4-10-7电子设备'!N27</f>
        <v>0</v>
      </c>
      <c r="E17" s="62">
        <f>'4-10-7电子设备'!O27</f>
        <v>0</v>
      </c>
      <c r="F17" s="62">
        <f>'4-10-7电子设备'!AA29</f>
        <v>0</v>
      </c>
      <c r="G17" s="62">
        <f>'4-10-7电子设备'!AC29</f>
        <v>0</v>
      </c>
      <c r="H17" s="46">
        <f>F17-C17</f>
        <v>0</v>
      </c>
      <c r="I17" s="46">
        <f>G17-D17+E17</f>
        <v>0</v>
      </c>
      <c r="J17" s="31" t="str">
        <f>IF(C17=0,"",H17/C17*100)</f>
        <v/>
      </c>
      <c r="K17" s="31" t="str">
        <f>IF(D17-E17=0,"",I17/(D17-E17)*100)</f>
        <v/>
      </c>
    </row>
    <row r="18" ht="15" customHeight="1" spans="1:11">
      <c r="A18" s="284"/>
      <c r="B18" s="285"/>
      <c r="C18" s="62"/>
      <c r="D18" s="46"/>
      <c r="E18" s="46"/>
      <c r="F18" s="46"/>
      <c r="G18" s="46"/>
      <c r="H18" s="46"/>
      <c r="I18" s="46"/>
      <c r="J18" s="31"/>
      <c r="K18" s="31"/>
    </row>
    <row r="19" ht="15" customHeight="1" spans="1:11">
      <c r="A19" s="284" t="s">
        <v>952</v>
      </c>
      <c r="B19" s="285" t="s">
        <v>953</v>
      </c>
      <c r="C19" s="62">
        <f>'4-10-8土地'!M26</f>
        <v>0</v>
      </c>
      <c r="D19" s="62">
        <f>'4-10-8土地'!N26</f>
        <v>0</v>
      </c>
      <c r="E19" s="62"/>
      <c r="F19" s="46">
        <f>G19</f>
        <v>0</v>
      </c>
      <c r="G19" s="46">
        <f>'4-10-8土地'!R26</f>
        <v>0</v>
      </c>
      <c r="H19" s="46">
        <f>F19-C19</f>
        <v>0</v>
      </c>
      <c r="I19" s="46">
        <f>G19-D19+E19</f>
        <v>0</v>
      </c>
      <c r="J19" s="31" t="str">
        <f>IF(C19=0,"",H19/C19*100)</f>
        <v/>
      </c>
      <c r="K19" s="31" t="str">
        <f>IF(D19-E19=0,"",I19/(D19-E19)*100)</f>
        <v/>
      </c>
    </row>
    <row r="20" ht="15" customHeight="1" spans="1:11">
      <c r="A20" s="284" t="s">
        <v>954</v>
      </c>
      <c r="B20" s="285" t="s">
        <v>955</v>
      </c>
      <c r="C20" s="62">
        <f>'4-10-9船舶'!AL24</f>
        <v>0</v>
      </c>
      <c r="D20" s="62">
        <f>'4-10-9船舶'!AM24</f>
        <v>0</v>
      </c>
      <c r="E20" s="62">
        <f>'4-10-9船舶'!AN24</f>
        <v>0</v>
      </c>
      <c r="F20" s="62">
        <f>'4-10-9船舶'!AO26</f>
        <v>0</v>
      </c>
      <c r="G20" s="62">
        <f>'4-10-9船舶'!AQ26</f>
        <v>0</v>
      </c>
      <c r="H20" s="46">
        <f>F20-C20</f>
        <v>0</v>
      </c>
      <c r="I20" s="46">
        <f>G20-D20+E20</f>
        <v>0</v>
      </c>
      <c r="J20" s="31" t="str">
        <f>IF(C20=0,"",H20/C20*100)</f>
        <v/>
      </c>
      <c r="K20" s="31" t="str">
        <f>IF(D20-E20=0,"",I20/(D20-E20)*100)</f>
        <v/>
      </c>
    </row>
    <row r="21" ht="15" customHeight="1" spans="1:11">
      <c r="A21" s="284"/>
      <c r="B21" s="285"/>
      <c r="C21" s="62"/>
      <c r="D21" s="46"/>
      <c r="E21" s="46"/>
      <c r="F21" s="46"/>
      <c r="G21" s="46"/>
      <c r="H21" s="46"/>
      <c r="I21" s="46"/>
      <c r="J21" s="31"/>
      <c r="K21" s="31"/>
    </row>
    <row r="22" ht="15" customHeight="1" spans="1:11">
      <c r="A22" s="286" t="s">
        <v>956</v>
      </c>
      <c r="B22" s="63"/>
      <c r="C22" s="62">
        <f>C8+C14+C19+C20</f>
        <v>17672979.84</v>
      </c>
      <c r="D22" s="62">
        <f>D8+D14+D19+D20</f>
        <v>9497361.34</v>
      </c>
      <c r="E22" s="62">
        <f>E8+E14+E19+E20</f>
        <v>9497361.34</v>
      </c>
      <c r="F22" s="62">
        <f>F8+F14+F19+F20</f>
        <v>2440631</v>
      </c>
      <c r="G22" s="62">
        <f>G8+G14+G19+G20</f>
        <v>2440631</v>
      </c>
      <c r="H22" s="46">
        <f>F22-C22</f>
        <v>-15232348.84</v>
      </c>
      <c r="I22" s="46">
        <f>G22-D22+E22</f>
        <v>2440631</v>
      </c>
      <c r="J22" s="31">
        <f>IF(C22=0,"",H22/C22*100)</f>
        <v>-86.1900425276556</v>
      </c>
      <c r="K22" s="31" t="str">
        <f>IF(D22-E22=0,"",I22/(D22-E22)*100)</f>
        <v/>
      </c>
    </row>
    <row r="23" ht="15" customHeight="1" spans="1:11">
      <c r="A23" s="44" t="s">
        <v>788</v>
      </c>
      <c r="B23" s="63"/>
      <c r="C23" s="62"/>
      <c r="D23" s="46">
        <f>E22</f>
        <v>9497361.34</v>
      </c>
      <c r="E23" s="46"/>
      <c r="F23" s="46"/>
      <c r="G23" s="46"/>
      <c r="H23" s="46">
        <f>F23-C23</f>
        <v>0</v>
      </c>
      <c r="I23" s="46">
        <f>G23-D23+E23</f>
        <v>-9497361.34</v>
      </c>
      <c r="J23" s="31" t="str">
        <f>IF(C23=0,"",H23/C23*100)</f>
        <v/>
      </c>
      <c r="K23" s="31">
        <f>IF(D23-E23=0,"",I23/(D23-E23)*100)</f>
        <v>-100</v>
      </c>
    </row>
    <row r="24" ht="15" customHeight="1" spans="1:11">
      <c r="A24" s="286" t="s">
        <v>326</v>
      </c>
      <c r="B24" s="63"/>
      <c r="C24" s="62">
        <f>C22-C23</f>
        <v>17672979.84</v>
      </c>
      <c r="D24" s="62">
        <f>D22-D23</f>
        <v>0</v>
      </c>
      <c r="E24" s="46"/>
      <c r="F24" s="62">
        <f>F22</f>
        <v>2440631</v>
      </c>
      <c r="G24" s="62">
        <f>G22</f>
        <v>2440631</v>
      </c>
      <c r="H24" s="46">
        <f>F24-C24</f>
        <v>-15232348.84</v>
      </c>
      <c r="I24" s="46">
        <f>G24-D24+E24</f>
        <v>2440631</v>
      </c>
      <c r="J24" s="31">
        <f>IF(C24=0,"",H24/C24*100)</f>
        <v>-86.1900425276556</v>
      </c>
      <c r="K24" s="31" t="str">
        <f>IF(D24-E24=0,"",I24/(D24-E24)*100)</f>
        <v/>
      </c>
    </row>
    <row r="25" ht="15" customHeight="1" spans="1:12">
      <c r="A25" s="3" t="str">
        <f>基本信息输入表!$K$6&amp;"填表人："&amp;基本信息输入表!$M$59</f>
        <v>产权持有单位填表人：胡晓东</v>
      </c>
      <c r="I25" s="3" t="str">
        <f>"评估人员："&amp;基本信息输入表!$Q$59</f>
        <v>评估人员：甘欢</v>
      </c>
      <c r="L25" s="3" t="s">
        <v>473</v>
      </c>
    </row>
    <row r="26" ht="15" customHeight="1" spans="1:12">
      <c r="A26" s="3" t="str">
        <f>"填表日期："&amp;YEAR(基本信息输入表!$O$59)&amp;"年"&amp;MONTH(基本信息输入表!$O$59)&amp;"月"&amp;DAY(基本信息输入表!$O$59)&amp;"日"</f>
        <v>填表日期：2024年7月11日</v>
      </c>
      <c r="L26" s="3" t="s">
        <v>474</v>
      </c>
    </row>
    <row r="27" ht="15" customHeight="1" spans="1:1">
      <c r="A27" s="3"/>
    </row>
    <row r="28" customHeight="1" spans="1:1">
      <c r="A28" s="3"/>
    </row>
    <row r="29" customHeight="1" spans="1:1">
      <c r="A29" s="3"/>
    </row>
  </sheetData>
  <mergeCells count="15">
    <mergeCell ref="A2:K2"/>
    <mergeCell ref="A3:K3"/>
    <mergeCell ref="I4:K4"/>
    <mergeCell ref="A5:F5"/>
    <mergeCell ref="H5:K5"/>
    <mergeCell ref="C6:D6"/>
    <mergeCell ref="F6:G6"/>
    <mergeCell ref="H6:I6"/>
    <mergeCell ref="J6:K6"/>
    <mergeCell ref="A22:B22"/>
    <mergeCell ref="A23:B23"/>
    <mergeCell ref="A24:B24"/>
    <mergeCell ref="A6:A7"/>
    <mergeCell ref="B6:B7"/>
    <mergeCell ref="E6:E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0" orientation="landscape"/>
  <headerFooter scaleWithDoc="0">
    <oddFooter>&amp;C&amp;"Arial Narrow,常规"&amp;10 &amp;"宋体,常规"第&amp;"Arial Narrow,常规"&amp;P&amp;"宋体,常规"页，共&amp;"Arial Narrow,常规"&amp;N&amp;"宋体,常规"页</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dimension ref="A1:AG391"/>
  <sheetViews>
    <sheetView showGridLines="0" view="pageBreakPreview" zoomScaleNormal="100" topLeftCell="J1" workbookViewId="0">
      <selection activeCell="W18" sqref="W18"/>
    </sheetView>
  </sheetViews>
  <sheetFormatPr defaultColWidth="9" defaultRowHeight="15.75" customHeight="1"/>
  <cols>
    <col min="1" max="1" width="5" style="3" customWidth="1"/>
    <col min="2" max="2" width="32.4416666666667" style="3" customWidth="1" outlineLevel="1"/>
    <col min="3" max="3" width="20.1916666666667" style="3" customWidth="1" outlineLevel="1"/>
    <col min="4" max="5" width="9.69166666666667" style="3" hidden="1" customWidth="1" outlineLevel="1"/>
    <col min="6" max="6" width="11.1916666666667" style="3" hidden="1" customWidth="1" outlineLevel="1"/>
    <col min="7" max="7" width="7.69166666666667" style="3" customWidth="1"/>
    <col min="8" max="8" width="9.19166666666667" style="3" customWidth="1"/>
    <col min="9" max="9" width="9.5" style="3" customWidth="1"/>
    <col min="10" max="10" width="11.6916666666667" style="3" customWidth="1"/>
    <col min="11" max="11" width="9" style="3" customWidth="1"/>
    <col min="12" max="12" width="8" style="3" customWidth="1"/>
    <col min="13" max="13" width="9.69166666666667" style="3" customWidth="1"/>
    <col min="14" max="14" width="10.1916666666667" style="3" customWidth="1"/>
    <col min="15" max="15" width="10.8166666666667" style="3" customWidth="1"/>
    <col min="16" max="16" width="3.69166666666667" style="3" customWidth="1"/>
    <col min="17" max="17" width="5.375" style="3" customWidth="1"/>
    <col min="18" max="18" width="3.81666666666667" style="3" customWidth="1"/>
    <col min="19" max="19" width="4.69166666666667" style="3" customWidth="1"/>
    <col min="20" max="20" width="4.19166666666667" style="3" customWidth="1"/>
    <col min="21" max="21" width="5.19166666666667" style="3" customWidth="1"/>
    <col min="22" max="22" width="4.81666666666667" style="3" customWidth="1"/>
    <col min="23" max="23" width="5.5" style="3" customWidth="1"/>
    <col min="24" max="24" width="3.31666666666667" style="3" customWidth="1"/>
    <col min="25" max="25" width="5" style="3" customWidth="1"/>
    <col min="26" max="26" width="10.875" style="3" customWidth="1"/>
    <col min="27" max="27" width="10.6916666666667" style="3" customWidth="1"/>
    <col min="28" max="28" width="7.69166666666667" style="3" customWidth="1"/>
    <col min="29" max="29" width="10.6916666666667" style="3" customWidth="1"/>
    <col min="30" max="30" width="9.5" style="3" customWidth="1"/>
    <col min="31" max="31" width="26.1916666666667" style="3" customWidth="1"/>
    <col min="32" max="32" width="14.8166666666667" style="3" customWidth="1"/>
    <col min="33" max="33" width="6.81666666666667" style="5" customWidth="1"/>
    <col min="34" max="34" width="9" style="3" customWidth="1"/>
    <col min="35" max="16384" width="9" style="3"/>
  </cols>
  <sheetData>
    <row r="1" customHeight="1" spans="1:33">
      <c r="A1" s="6" t="s">
        <v>0</v>
      </c>
      <c r="AF1" s="22" t="str">
        <f t="array" ref="AF1:AG1">"请勿删除或清空该列内容"</f>
        <v>请勿删除或清空该列内容</v>
      </c>
      <c r="AG1" s="23" t="str">
        <v>请勿删除或清空该列内容</v>
      </c>
    </row>
    <row r="2" s="1" customFormat="1" ht="30" customHeight="1" spans="1:33">
      <c r="A2" s="7" t="s">
        <v>957</v>
      </c>
      <c r="AE2" s="277"/>
      <c r="AG2" s="25" t="str">
        <f t="array" ref="AG2:AG7">""</f>
        <v/>
      </c>
    </row>
    <row r="3" customHeight="1" spans="1:33">
      <c r="A3" s="4" t="str">
        <f>"评估基准日："&amp;TEXT(基本信息输入表!M7,"yyyy年mm月dd日")</f>
        <v>评估基准日：2024年06月30日</v>
      </c>
      <c r="AG3" s="5" t="str">
        <v/>
      </c>
    </row>
    <row r="4" ht="14.25" hidden="1" customHeight="1" spans="1:33">
      <c r="A4" s="4"/>
      <c r="B4" s="4"/>
      <c r="C4" s="4"/>
      <c r="D4" s="4"/>
      <c r="E4" s="4"/>
      <c r="F4" s="4"/>
      <c r="G4" s="4"/>
      <c r="H4" s="4"/>
      <c r="I4" s="4"/>
      <c r="J4" s="4"/>
      <c r="K4" s="4"/>
      <c r="L4" s="4"/>
      <c r="M4" s="4"/>
      <c r="N4" s="4"/>
      <c r="O4" s="4"/>
      <c r="P4" s="4"/>
      <c r="Q4" s="4"/>
      <c r="R4" s="4"/>
      <c r="S4" s="4"/>
      <c r="T4" s="4"/>
      <c r="U4" s="4"/>
      <c r="V4" s="4"/>
      <c r="W4" s="4"/>
      <c r="X4" s="4"/>
      <c r="Y4" s="4"/>
      <c r="Z4" s="4"/>
      <c r="AA4" s="4"/>
      <c r="AB4" s="4"/>
      <c r="AC4" s="4"/>
      <c r="AD4" s="8" t="s">
        <v>958</v>
      </c>
      <c r="AG4" s="5" t="str">
        <v/>
      </c>
    </row>
    <row r="5" customHeight="1" spans="1:33">
      <c r="A5" s="3" t="str">
        <f>基本信息输入表!K6&amp;"："&amp;基本信息输入表!M6</f>
        <v>产权持有单位：贵州林东煤业发展有限责任公司</v>
      </c>
      <c r="AE5" s="8" t="s">
        <v>445</v>
      </c>
      <c r="AG5" s="5" t="str">
        <v/>
      </c>
    </row>
    <row r="6" s="2" customFormat="1" ht="36" spans="1:33">
      <c r="A6" s="34" t="s">
        <v>472</v>
      </c>
      <c r="B6" s="11" t="s">
        <v>894</v>
      </c>
      <c r="C6" s="11" t="s">
        <v>959</v>
      </c>
      <c r="D6" s="274" t="s">
        <v>960</v>
      </c>
      <c r="E6" s="275" t="s">
        <v>961</v>
      </c>
      <c r="F6" s="11" t="s">
        <v>962</v>
      </c>
      <c r="G6" s="11" t="s">
        <v>715</v>
      </c>
      <c r="H6" s="11" t="s">
        <v>897</v>
      </c>
      <c r="I6" s="11" t="s">
        <v>642</v>
      </c>
      <c r="J6" s="11" t="s">
        <v>963</v>
      </c>
      <c r="K6" s="11" t="s">
        <v>964</v>
      </c>
      <c r="L6" s="11" t="s">
        <v>965</v>
      </c>
      <c r="M6" s="11" t="s">
        <v>902</v>
      </c>
      <c r="N6" s="11" t="s">
        <v>903</v>
      </c>
      <c r="O6" s="11" t="s">
        <v>284</v>
      </c>
      <c r="P6" s="11" t="s">
        <v>905</v>
      </c>
      <c r="Q6" s="11" t="s">
        <v>906</v>
      </c>
      <c r="R6" s="11" t="s">
        <v>907</v>
      </c>
      <c r="S6" s="11" t="s">
        <v>908</v>
      </c>
      <c r="T6" s="11" t="s">
        <v>909</v>
      </c>
      <c r="U6" s="11" t="s">
        <v>910</v>
      </c>
      <c r="V6" s="11" t="s">
        <v>911</v>
      </c>
      <c r="W6" s="11" t="s">
        <v>912</v>
      </c>
      <c r="X6" s="11" t="s">
        <v>913</v>
      </c>
      <c r="Y6" s="11" t="s">
        <v>144</v>
      </c>
      <c r="Z6" s="34" t="s">
        <v>966</v>
      </c>
      <c r="AA6" s="11" t="s">
        <v>914</v>
      </c>
      <c r="AB6" s="49" t="s">
        <v>967</v>
      </c>
      <c r="AC6" s="11" t="s">
        <v>968</v>
      </c>
      <c r="AD6" s="34" t="s">
        <v>218</v>
      </c>
      <c r="AE6" s="34" t="s">
        <v>348</v>
      </c>
      <c r="AF6" s="2" t="s">
        <v>518</v>
      </c>
      <c r="AG6" s="26" t="str">
        <v/>
      </c>
    </row>
    <row r="7" ht="15" customHeight="1" spans="1:33">
      <c r="A7" s="13" t="str">
        <f>IF(I7="","",ROW()-6)</f>
        <v/>
      </c>
      <c r="B7" s="13"/>
      <c r="C7" s="13"/>
      <c r="D7" s="71"/>
      <c r="E7" s="14"/>
      <c r="F7" s="13"/>
      <c r="G7" s="13"/>
      <c r="H7" s="14"/>
      <c r="I7" s="14"/>
      <c r="J7" s="276"/>
      <c r="K7" s="276"/>
      <c r="L7" s="54"/>
      <c r="M7" s="276"/>
      <c r="N7" s="276"/>
      <c r="O7" s="276"/>
      <c r="P7" s="276"/>
      <c r="Q7" s="276"/>
      <c r="R7" s="276"/>
      <c r="S7" s="16"/>
      <c r="T7" s="16"/>
      <c r="U7" s="16"/>
      <c r="V7" s="16"/>
      <c r="W7" s="16"/>
      <c r="X7" s="16"/>
      <c r="Y7" s="16"/>
      <c r="Z7" s="46"/>
      <c r="AA7" s="46"/>
      <c r="AB7" s="46"/>
      <c r="AC7" s="16"/>
      <c r="AD7" s="46" t="str">
        <f t="shared" ref="AD7:AD387" si="0">IF(N7-O7=0,"",(AC7-N7+O7)/(N7-O7)*100)</f>
        <v/>
      </c>
      <c r="AE7" s="14"/>
      <c r="AF7" s="4" t="str">
        <f>"A"&amp;ROW()-6</f>
        <v>A1</v>
      </c>
      <c r="AG7" s="5" t="str">
        <v/>
      </c>
    </row>
    <row r="8" ht="15" customHeight="1" spans="1:32">
      <c r="A8" s="13" t="str">
        <f t="shared" ref="A8:A386" si="1">IF(I8="","",ROW()-6)</f>
        <v/>
      </c>
      <c r="B8" s="13"/>
      <c r="C8" s="13"/>
      <c r="D8" s="71"/>
      <c r="E8" s="14"/>
      <c r="F8" s="13"/>
      <c r="G8" s="13"/>
      <c r="H8" s="14"/>
      <c r="I8" s="14"/>
      <c r="J8" s="276"/>
      <c r="K8" s="276"/>
      <c r="L8" s="54"/>
      <c r="M8" s="16"/>
      <c r="N8" s="16"/>
      <c r="O8" s="16"/>
      <c r="P8" s="16"/>
      <c r="Q8" s="16"/>
      <c r="R8" s="16"/>
      <c r="S8" s="16"/>
      <c r="T8" s="16"/>
      <c r="U8" s="16"/>
      <c r="V8" s="16"/>
      <c r="W8" s="16"/>
      <c r="X8" s="16"/>
      <c r="Y8" s="16"/>
      <c r="Z8" s="46"/>
      <c r="AA8" s="46"/>
      <c r="AB8" s="46"/>
      <c r="AC8" s="16"/>
      <c r="AD8" s="46" t="str">
        <f t="shared" si="0"/>
        <v/>
      </c>
      <c r="AE8" s="14"/>
      <c r="AF8" s="4" t="str">
        <f t="shared" ref="AF8:AF386" si="2">"A"&amp;ROW()-6</f>
        <v>A2</v>
      </c>
    </row>
    <row r="9" ht="15" customHeight="1" spans="1:32">
      <c r="A9" s="13" t="str">
        <f t="shared" si="1"/>
        <v/>
      </c>
      <c r="B9" s="13"/>
      <c r="C9" s="13"/>
      <c r="D9" s="71"/>
      <c r="E9" s="14"/>
      <c r="F9" s="13"/>
      <c r="G9" s="13"/>
      <c r="H9" s="14"/>
      <c r="I9" s="14"/>
      <c r="J9" s="276"/>
      <c r="K9" s="276"/>
      <c r="L9" s="54"/>
      <c r="M9" s="16"/>
      <c r="N9" s="16"/>
      <c r="O9" s="16"/>
      <c r="P9" s="16"/>
      <c r="Q9" s="16"/>
      <c r="R9" s="16"/>
      <c r="S9" s="16"/>
      <c r="T9" s="16"/>
      <c r="U9" s="16"/>
      <c r="V9" s="16"/>
      <c r="W9" s="16"/>
      <c r="X9" s="16"/>
      <c r="Y9" s="16"/>
      <c r="Z9" s="46"/>
      <c r="AA9" s="46"/>
      <c r="AB9" s="46"/>
      <c r="AC9" s="16"/>
      <c r="AD9" s="46" t="str">
        <f t="shared" si="0"/>
        <v/>
      </c>
      <c r="AE9" s="14"/>
      <c r="AF9" s="4" t="str">
        <f t="shared" si="2"/>
        <v>A3</v>
      </c>
    </row>
    <row r="10" ht="15" customHeight="1" spans="1:32">
      <c r="A10" s="13" t="str">
        <f t="shared" si="1"/>
        <v/>
      </c>
      <c r="B10" s="13"/>
      <c r="C10" s="13"/>
      <c r="D10" s="71"/>
      <c r="E10" s="14"/>
      <c r="F10" s="13"/>
      <c r="G10" s="13"/>
      <c r="H10" s="14"/>
      <c r="I10" s="14"/>
      <c r="J10" s="276"/>
      <c r="K10" s="276"/>
      <c r="L10" s="54"/>
      <c r="M10" s="16"/>
      <c r="N10" s="16"/>
      <c r="O10" s="16"/>
      <c r="P10" s="16"/>
      <c r="Q10" s="16"/>
      <c r="R10" s="16"/>
      <c r="S10" s="16"/>
      <c r="T10" s="16"/>
      <c r="U10" s="16"/>
      <c r="V10" s="16"/>
      <c r="W10" s="16"/>
      <c r="X10" s="16"/>
      <c r="Y10" s="16"/>
      <c r="Z10" s="46"/>
      <c r="AA10" s="46"/>
      <c r="AB10" s="46"/>
      <c r="AC10" s="16"/>
      <c r="AD10" s="46" t="str">
        <f t="shared" si="0"/>
        <v/>
      </c>
      <c r="AE10" s="14"/>
      <c r="AF10" s="4" t="str">
        <f t="shared" si="2"/>
        <v>A4</v>
      </c>
    </row>
    <row r="11" ht="15" customHeight="1" spans="1:32">
      <c r="A11" s="13" t="str">
        <f t="shared" si="1"/>
        <v/>
      </c>
      <c r="B11" s="13"/>
      <c r="C11" s="13"/>
      <c r="D11" s="71"/>
      <c r="E11" s="14"/>
      <c r="F11" s="13"/>
      <c r="G11" s="13"/>
      <c r="H11" s="14"/>
      <c r="I11" s="14"/>
      <c r="J11" s="276"/>
      <c r="K11" s="276"/>
      <c r="L11" s="54"/>
      <c r="M11" s="16"/>
      <c r="N11" s="16"/>
      <c r="O11" s="16"/>
      <c r="P11" s="16"/>
      <c r="Q11" s="16"/>
      <c r="R11" s="16"/>
      <c r="S11" s="16"/>
      <c r="T11" s="16"/>
      <c r="U11" s="16"/>
      <c r="V11" s="16"/>
      <c r="W11" s="16"/>
      <c r="X11" s="16"/>
      <c r="Y11" s="16"/>
      <c r="Z11" s="46"/>
      <c r="AA11" s="46"/>
      <c r="AB11" s="46"/>
      <c r="AC11" s="16"/>
      <c r="AD11" s="46" t="str">
        <f t="shared" si="0"/>
        <v/>
      </c>
      <c r="AE11" s="14"/>
      <c r="AF11" s="4" t="str">
        <f t="shared" si="2"/>
        <v>A5</v>
      </c>
    </row>
    <row r="12" ht="15" customHeight="1" spans="1:32">
      <c r="A12" s="13" t="str">
        <f t="shared" si="1"/>
        <v/>
      </c>
      <c r="B12" s="13"/>
      <c r="C12" s="13"/>
      <c r="D12" s="71"/>
      <c r="E12" s="14"/>
      <c r="F12" s="13"/>
      <c r="G12" s="13"/>
      <c r="H12" s="14"/>
      <c r="I12" s="14"/>
      <c r="J12" s="276"/>
      <c r="K12" s="276"/>
      <c r="L12" s="54"/>
      <c r="M12" s="16"/>
      <c r="N12" s="16"/>
      <c r="O12" s="16"/>
      <c r="P12" s="16"/>
      <c r="Q12" s="16"/>
      <c r="R12" s="16"/>
      <c r="S12" s="16"/>
      <c r="T12" s="16"/>
      <c r="U12" s="16"/>
      <c r="V12" s="16"/>
      <c r="W12" s="16"/>
      <c r="X12" s="16"/>
      <c r="Y12" s="16"/>
      <c r="Z12" s="46"/>
      <c r="AA12" s="46"/>
      <c r="AB12" s="46"/>
      <c r="AC12" s="16"/>
      <c r="AD12" s="46" t="str">
        <f t="shared" si="0"/>
        <v/>
      </c>
      <c r="AE12" s="14"/>
      <c r="AF12" s="4" t="str">
        <f t="shared" si="2"/>
        <v>A6</v>
      </c>
    </row>
    <row r="13" ht="15" customHeight="1" spans="1:32">
      <c r="A13" s="13" t="str">
        <f t="shared" si="1"/>
        <v/>
      </c>
      <c r="B13" s="13"/>
      <c r="C13" s="13"/>
      <c r="D13" s="71"/>
      <c r="E13" s="14"/>
      <c r="F13" s="13"/>
      <c r="G13" s="13"/>
      <c r="H13" s="14"/>
      <c r="I13" s="14"/>
      <c r="J13" s="276"/>
      <c r="K13" s="276"/>
      <c r="L13" s="54"/>
      <c r="M13" s="16"/>
      <c r="N13" s="16"/>
      <c r="O13" s="16"/>
      <c r="P13" s="16"/>
      <c r="Q13" s="16"/>
      <c r="R13" s="16"/>
      <c r="S13" s="16"/>
      <c r="T13" s="16"/>
      <c r="U13" s="16"/>
      <c r="V13" s="16"/>
      <c r="W13" s="16"/>
      <c r="X13" s="16"/>
      <c r="Y13" s="16"/>
      <c r="Z13" s="46"/>
      <c r="AA13" s="46"/>
      <c r="AB13" s="46"/>
      <c r="AC13" s="16"/>
      <c r="AD13" s="46" t="str">
        <f t="shared" si="0"/>
        <v/>
      </c>
      <c r="AE13" s="14"/>
      <c r="AF13" s="4" t="str">
        <f t="shared" si="2"/>
        <v>A7</v>
      </c>
    </row>
    <row r="14" ht="15" customHeight="1" spans="1:32">
      <c r="A14" s="13" t="str">
        <f t="shared" si="1"/>
        <v/>
      </c>
      <c r="B14" s="13"/>
      <c r="C14" s="13"/>
      <c r="D14" s="71"/>
      <c r="E14" s="14"/>
      <c r="F14" s="13"/>
      <c r="G14" s="13"/>
      <c r="H14" s="14"/>
      <c r="I14" s="14"/>
      <c r="J14" s="276"/>
      <c r="K14" s="276"/>
      <c r="L14" s="54"/>
      <c r="M14" s="16"/>
      <c r="N14" s="16"/>
      <c r="O14" s="16"/>
      <c r="P14" s="16"/>
      <c r="Q14" s="16"/>
      <c r="R14" s="16"/>
      <c r="S14" s="16"/>
      <c r="T14" s="16"/>
      <c r="U14" s="16"/>
      <c r="V14" s="16"/>
      <c r="W14" s="16"/>
      <c r="X14" s="16"/>
      <c r="Y14" s="16"/>
      <c r="Z14" s="46"/>
      <c r="AA14" s="46"/>
      <c r="AB14" s="46"/>
      <c r="AC14" s="16"/>
      <c r="AD14" s="46" t="str">
        <f t="shared" si="0"/>
        <v/>
      </c>
      <c r="AE14" s="14"/>
      <c r="AF14" s="4" t="str">
        <f t="shared" si="2"/>
        <v>A8</v>
      </c>
    </row>
    <row r="15" ht="15" customHeight="1" spans="1:32">
      <c r="A15" s="13" t="str">
        <f t="shared" si="1"/>
        <v/>
      </c>
      <c r="B15" s="13"/>
      <c r="C15" s="13"/>
      <c r="D15" s="71"/>
      <c r="E15" s="14"/>
      <c r="F15" s="13"/>
      <c r="G15" s="13"/>
      <c r="H15" s="35"/>
      <c r="I15" s="14"/>
      <c r="J15" s="276"/>
      <c r="K15" s="276"/>
      <c r="L15" s="54"/>
      <c r="M15" s="16"/>
      <c r="N15" s="16"/>
      <c r="O15" s="16"/>
      <c r="P15" s="16"/>
      <c r="Q15" s="16"/>
      <c r="R15" s="16"/>
      <c r="S15" s="16"/>
      <c r="T15" s="16"/>
      <c r="U15" s="16"/>
      <c r="V15" s="16"/>
      <c r="W15" s="16"/>
      <c r="X15" s="16"/>
      <c r="Y15" s="16"/>
      <c r="Z15" s="46"/>
      <c r="AA15" s="46"/>
      <c r="AB15" s="46"/>
      <c r="AC15" s="16"/>
      <c r="AD15" s="46" t="str">
        <f t="shared" si="0"/>
        <v/>
      </c>
      <c r="AE15" s="14"/>
      <c r="AF15" s="4" t="str">
        <f t="shared" si="2"/>
        <v>A9</v>
      </c>
    </row>
    <row r="16" ht="15" customHeight="1" spans="1:32">
      <c r="A16" s="13" t="str">
        <f t="shared" si="1"/>
        <v/>
      </c>
      <c r="B16" s="13"/>
      <c r="C16" s="13"/>
      <c r="D16" s="71"/>
      <c r="E16" s="14"/>
      <c r="F16" s="13"/>
      <c r="G16" s="13"/>
      <c r="H16" s="35"/>
      <c r="I16" s="14"/>
      <c r="J16" s="276"/>
      <c r="K16" s="276"/>
      <c r="L16" s="54"/>
      <c r="M16" s="16"/>
      <c r="N16" s="16"/>
      <c r="O16" s="16"/>
      <c r="P16" s="16"/>
      <c r="Q16" s="16"/>
      <c r="R16" s="16"/>
      <c r="S16" s="16"/>
      <c r="T16" s="16"/>
      <c r="U16" s="16"/>
      <c r="V16" s="16"/>
      <c r="W16" s="16"/>
      <c r="X16" s="16"/>
      <c r="Y16" s="16"/>
      <c r="Z16" s="46"/>
      <c r="AA16" s="46"/>
      <c r="AB16" s="46"/>
      <c r="AC16" s="16"/>
      <c r="AD16" s="46" t="str">
        <f t="shared" si="0"/>
        <v/>
      </c>
      <c r="AE16" s="14"/>
      <c r="AF16" s="4" t="str">
        <f t="shared" si="2"/>
        <v>A10</v>
      </c>
    </row>
    <row r="17" ht="15" customHeight="1" spans="1:32">
      <c r="A17" s="13" t="str">
        <f t="shared" si="1"/>
        <v/>
      </c>
      <c r="B17" s="13"/>
      <c r="C17" s="13"/>
      <c r="D17" s="71"/>
      <c r="E17" s="14"/>
      <c r="F17" s="13"/>
      <c r="G17" s="13"/>
      <c r="H17" s="35"/>
      <c r="I17" s="14"/>
      <c r="J17" s="276"/>
      <c r="K17" s="276"/>
      <c r="L17" s="54"/>
      <c r="M17" s="16"/>
      <c r="N17" s="16"/>
      <c r="O17" s="16"/>
      <c r="P17" s="16"/>
      <c r="Q17" s="16"/>
      <c r="R17" s="16"/>
      <c r="S17" s="16"/>
      <c r="T17" s="16"/>
      <c r="U17" s="16"/>
      <c r="V17" s="16"/>
      <c r="W17" s="16"/>
      <c r="X17" s="16"/>
      <c r="Y17" s="16"/>
      <c r="Z17" s="46"/>
      <c r="AA17" s="46"/>
      <c r="AB17" s="46"/>
      <c r="AC17" s="16"/>
      <c r="AD17" s="46" t="str">
        <f t="shared" si="0"/>
        <v/>
      </c>
      <c r="AE17" s="14"/>
      <c r="AF17" s="4" t="str">
        <f t="shared" si="2"/>
        <v>A11</v>
      </c>
    </row>
    <row r="18" ht="15" customHeight="1" spans="1:32">
      <c r="A18" s="13" t="str">
        <f t="shared" si="1"/>
        <v/>
      </c>
      <c r="B18" s="13"/>
      <c r="C18" s="13"/>
      <c r="D18" s="71"/>
      <c r="E18" s="14"/>
      <c r="F18" s="13"/>
      <c r="G18" s="13"/>
      <c r="H18" s="35"/>
      <c r="I18" s="14"/>
      <c r="J18" s="276"/>
      <c r="K18" s="276"/>
      <c r="L18" s="54"/>
      <c r="M18" s="16"/>
      <c r="N18" s="16"/>
      <c r="O18" s="16"/>
      <c r="P18" s="16"/>
      <c r="Q18" s="16"/>
      <c r="R18" s="16"/>
      <c r="S18" s="16"/>
      <c r="T18" s="16"/>
      <c r="U18" s="16"/>
      <c r="V18" s="16"/>
      <c r="W18" s="16"/>
      <c r="X18" s="16"/>
      <c r="Y18" s="16"/>
      <c r="Z18" s="46"/>
      <c r="AA18" s="46"/>
      <c r="AB18" s="46"/>
      <c r="AC18" s="16"/>
      <c r="AD18" s="46" t="str">
        <f t="shared" si="0"/>
        <v/>
      </c>
      <c r="AE18" s="14"/>
      <c r="AF18" s="4" t="str">
        <f t="shared" si="2"/>
        <v>A12</v>
      </c>
    </row>
    <row r="19" ht="15" customHeight="1" spans="1:32">
      <c r="A19" s="13" t="str">
        <f t="shared" ref="A19:A25" si="3">IF(I19="","",ROW()-6)</f>
        <v/>
      </c>
      <c r="B19" s="13"/>
      <c r="C19" s="13"/>
      <c r="D19" s="71"/>
      <c r="E19" s="14"/>
      <c r="F19" s="13"/>
      <c r="G19" s="13"/>
      <c r="H19" s="35"/>
      <c r="I19" s="14"/>
      <c r="J19" s="276"/>
      <c r="K19" s="276"/>
      <c r="L19" s="54"/>
      <c r="M19" s="16"/>
      <c r="N19" s="16"/>
      <c r="O19" s="16"/>
      <c r="P19" s="16"/>
      <c r="Q19" s="16"/>
      <c r="R19" s="16"/>
      <c r="S19" s="16"/>
      <c r="T19" s="16"/>
      <c r="U19" s="16"/>
      <c r="V19" s="16"/>
      <c r="W19" s="16"/>
      <c r="X19" s="16"/>
      <c r="Y19" s="16"/>
      <c r="Z19" s="46"/>
      <c r="AA19" s="46"/>
      <c r="AB19" s="46"/>
      <c r="AC19" s="16"/>
      <c r="AD19" s="46"/>
      <c r="AE19" s="14"/>
      <c r="AF19" s="4" t="str">
        <f t="shared" si="2"/>
        <v>A13</v>
      </c>
    </row>
    <row r="20" ht="15" customHeight="1" spans="1:32">
      <c r="A20" s="13" t="str">
        <f t="shared" si="3"/>
        <v/>
      </c>
      <c r="B20" s="13"/>
      <c r="C20" s="13"/>
      <c r="D20" s="71"/>
      <c r="E20" s="14"/>
      <c r="F20" s="13"/>
      <c r="G20" s="13"/>
      <c r="H20" s="35"/>
      <c r="I20" s="14"/>
      <c r="J20" s="276"/>
      <c r="K20" s="276"/>
      <c r="L20" s="54"/>
      <c r="M20" s="16"/>
      <c r="N20" s="16"/>
      <c r="O20" s="16"/>
      <c r="P20" s="16"/>
      <c r="Q20" s="16"/>
      <c r="R20" s="16"/>
      <c r="S20" s="16"/>
      <c r="T20" s="16"/>
      <c r="U20" s="16"/>
      <c r="V20" s="16"/>
      <c r="W20" s="16"/>
      <c r="X20" s="16"/>
      <c r="Y20" s="16"/>
      <c r="Z20" s="46"/>
      <c r="AA20" s="46"/>
      <c r="AB20" s="46"/>
      <c r="AC20" s="16"/>
      <c r="AD20" s="46" t="str">
        <f t="shared" si="0"/>
        <v/>
      </c>
      <c r="AE20" s="14"/>
      <c r="AF20" s="4" t="str">
        <f t="shared" si="2"/>
        <v>A14</v>
      </c>
    </row>
    <row r="21" ht="15" customHeight="1" spans="1:32">
      <c r="A21" s="13" t="str">
        <f t="shared" si="3"/>
        <v/>
      </c>
      <c r="B21" s="13"/>
      <c r="C21" s="13"/>
      <c r="D21" s="71"/>
      <c r="E21" s="14"/>
      <c r="F21" s="13"/>
      <c r="G21" s="13"/>
      <c r="H21" s="35"/>
      <c r="I21" s="14"/>
      <c r="J21" s="276"/>
      <c r="K21" s="276"/>
      <c r="L21" s="54"/>
      <c r="M21" s="16"/>
      <c r="N21" s="16"/>
      <c r="O21" s="16"/>
      <c r="P21" s="16"/>
      <c r="Q21" s="16"/>
      <c r="R21" s="16"/>
      <c r="S21" s="16"/>
      <c r="T21" s="16"/>
      <c r="U21" s="16"/>
      <c r="V21" s="16"/>
      <c r="W21" s="16"/>
      <c r="X21" s="16"/>
      <c r="Y21" s="16"/>
      <c r="Z21" s="46"/>
      <c r="AA21" s="46"/>
      <c r="AB21" s="46"/>
      <c r="AC21" s="16"/>
      <c r="AD21" s="46"/>
      <c r="AE21" s="14"/>
      <c r="AF21" s="4" t="str">
        <f t="shared" si="2"/>
        <v>A15</v>
      </c>
    </row>
    <row r="22" ht="15" customHeight="1" spans="1:32">
      <c r="A22" s="13" t="str">
        <f t="shared" si="3"/>
        <v/>
      </c>
      <c r="B22" s="13"/>
      <c r="C22" s="13"/>
      <c r="D22" s="71"/>
      <c r="E22" s="14"/>
      <c r="F22" s="13"/>
      <c r="G22" s="13"/>
      <c r="H22" s="35"/>
      <c r="I22" s="14"/>
      <c r="J22" s="276"/>
      <c r="K22" s="276"/>
      <c r="L22" s="54"/>
      <c r="M22" s="16"/>
      <c r="N22" s="16"/>
      <c r="O22" s="16"/>
      <c r="P22" s="16"/>
      <c r="Q22" s="16"/>
      <c r="R22" s="16"/>
      <c r="S22" s="16"/>
      <c r="T22" s="16"/>
      <c r="U22" s="16"/>
      <c r="V22" s="16"/>
      <c r="W22" s="16"/>
      <c r="X22" s="16"/>
      <c r="Y22" s="16"/>
      <c r="Z22" s="46"/>
      <c r="AA22" s="46"/>
      <c r="AB22" s="46"/>
      <c r="AC22" s="16"/>
      <c r="AD22" s="46" t="str">
        <f t="shared" si="0"/>
        <v/>
      </c>
      <c r="AE22" s="14"/>
      <c r="AF22" s="4" t="str">
        <f t="shared" si="2"/>
        <v>A16</v>
      </c>
    </row>
    <row r="23" ht="15" customHeight="1" spans="1:32">
      <c r="A23" s="13" t="str">
        <f t="shared" si="3"/>
        <v/>
      </c>
      <c r="B23" s="13"/>
      <c r="C23" s="13"/>
      <c r="D23" s="71"/>
      <c r="E23" s="14"/>
      <c r="F23" s="13"/>
      <c r="G23" s="13"/>
      <c r="H23" s="35"/>
      <c r="I23" s="14"/>
      <c r="J23" s="276"/>
      <c r="K23" s="276"/>
      <c r="L23" s="54"/>
      <c r="M23" s="16"/>
      <c r="N23" s="16"/>
      <c r="O23" s="16"/>
      <c r="P23" s="16"/>
      <c r="Q23" s="16"/>
      <c r="R23" s="16"/>
      <c r="S23" s="16"/>
      <c r="T23" s="16"/>
      <c r="U23" s="16"/>
      <c r="V23" s="16"/>
      <c r="W23" s="16"/>
      <c r="X23" s="16"/>
      <c r="Y23" s="16"/>
      <c r="Z23" s="46"/>
      <c r="AA23" s="46"/>
      <c r="AB23" s="46"/>
      <c r="AC23" s="16"/>
      <c r="AD23" s="46" t="str">
        <f t="shared" si="0"/>
        <v/>
      </c>
      <c r="AE23" s="14"/>
      <c r="AF23" s="4" t="str">
        <f t="shared" si="2"/>
        <v>A17</v>
      </c>
    </row>
    <row r="24" spans="1:32">
      <c r="A24" s="13" t="str">
        <f t="shared" si="3"/>
        <v/>
      </c>
      <c r="B24" s="13"/>
      <c r="C24" s="13"/>
      <c r="D24" s="71"/>
      <c r="E24" s="14"/>
      <c r="F24" s="13"/>
      <c r="G24" s="13"/>
      <c r="H24" s="35"/>
      <c r="I24" s="14"/>
      <c r="J24" s="276"/>
      <c r="K24" s="276"/>
      <c r="L24" s="54"/>
      <c r="M24" s="16"/>
      <c r="N24" s="16"/>
      <c r="O24" s="16"/>
      <c r="P24" s="16"/>
      <c r="Q24" s="16"/>
      <c r="R24" s="16"/>
      <c r="S24" s="16"/>
      <c r="T24" s="16"/>
      <c r="U24" s="16"/>
      <c r="V24" s="16"/>
      <c r="W24" s="16"/>
      <c r="X24" s="16"/>
      <c r="Y24" s="16"/>
      <c r="Z24" s="46"/>
      <c r="AA24" s="46"/>
      <c r="AB24" s="46"/>
      <c r="AC24" s="16"/>
      <c r="AD24" s="46" t="str">
        <f t="shared" si="0"/>
        <v/>
      </c>
      <c r="AE24" s="14"/>
      <c r="AF24" s="4" t="str">
        <f t="shared" si="2"/>
        <v>A18</v>
      </c>
    </row>
    <row r="25" spans="1:32">
      <c r="A25" s="13" t="str">
        <f t="shared" si="3"/>
        <v/>
      </c>
      <c r="B25" s="13"/>
      <c r="C25" s="13"/>
      <c r="D25" s="71"/>
      <c r="E25" s="14"/>
      <c r="F25" s="13"/>
      <c r="G25" s="13"/>
      <c r="H25" s="35"/>
      <c r="I25" s="14"/>
      <c r="J25" s="276"/>
      <c r="K25" s="276"/>
      <c r="L25" s="54"/>
      <c r="M25" s="16"/>
      <c r="N25" s="16"/>
      <c r="O25" s="16"/>
      <c r="P25" s="16"/>
      <c r="Q25" s="16"/>
      <c r="R25" s="16"/>
      <c r="S25" s="16"/>
      <c r="T25" s="16"/>
      <c r="U25" s="16"/>
      <c r="V25" s="16"/>
      <c r="W25" s="16"/>
      <c r="X25" s="16"/>
      <c r="Y25" s="16"/>
      <c r="Z25" s="46"/>
      <c r="AA25" s="46"/>
      <c r="AB25" s="46"/>
      <c r="AC25" s="16"/>
      <c r="AD25" s="46" t="str">
        <f t="shared" ref="AD25" si="4">IF(N25-O25=0,"",(AC25-N25+O25)/(N25-O25)*100)</f>
        <v/>
      </c>
      <c r="AE25" s="14"/>
      <c r="AF25" s="4" t="str">
        <f t="shared" si="2"/>
        <v>A19</v>
      </c>
    </row>
    <row r="26" ht="24" spans="1:32">
      <c r="A26" s="13" t="str">
        <f t="shared" si="1"/>
        <v/>
      </c>
      <c r="B26" s="13"/>
      <c r="C26" s="13"/>
      <c r="D26" s="71"/>
      <c r="E26" s="14"/>
      <c r="F26" s="13"/>
      <c r="G26" s="13"/>
      <c r="H26" s="35"/>
      <c r="I26" s="14"/>
      <c r="J26" s="276"/>
      <c r="K26" s="276"/>
      <c r="L26" s="54"/>
      <c r="M26" s="16"/>
      <c r="N26" s="16"/>
      <c r="O26" s="16"/>
      <c r="P26" s="16"/>
      <c r="Q26" s="16"/>
      <c r="R26" s="16"/>
      <c r="S26" s="16"/>
      <c r="T26" s="16"/>
      <c r="U26" s="16"/>
      <c r="V26" s="16"/>
      <c r="W26" s="16"/>
      <c r="X26" s="16"/>
      <c r="Y26" s="16"/>
      <c r="Z26" s="46"/>
      <c r="AA26" s="46"/>
      <c r="AB26" s="46"/>
      <c r="AC26" s="16"/>
      <c r="AD26" s="46"/>
      <c r="AE26" s="14" t="s">
        <v>969</v>
      </c>
      <c r="AF26" s="4" t="str">
        <f t="shared" si="2"/>
        <v>A20</v>
      </c>
    </row>
    <row r="27" spans="1:32">
      <c r="A27" s="13" t="str">
        <f t="shared" si="1"/>
        <v/>
      </c>
      <c r="B27" s="13"/>
      <c r="C27" s="13"/>
      <c r="D27" s="71"/>
      <c r="E27" s="14"/>
      <c r="F27" s="13"/>
      <c r="G27" s="13"/>
      <c r="H27" s="35"/>
      <c r="I27" s="14"/>
      <c r="J27" s="276"/>
      <c r="K27" s="276"/>
      <c r="L27" s="54"/>
      <c r="M27" s="16"/>
      <c r="N27" s="16"/>
      <c r="O27" s="16"/>
      <c r="P27" s="16"/>
      <c r="Q27" s="16"/>
      <c r="R27" s="16"/>
      <c r="S27" s="16"/>
      <c r="T27" s="16"/>
      <c r="U27" s="16"/>
      <c r="V27" s="16"/>
      <c r="W27" s="16"/>
      <c r="X27" s="16"/>
      <c r="Y27" s="16"/>
      <c r="Z27" s="46"/>
      <c r="AA27" s="46"/>
      <c r="AB27" s="46"/>
      <c r="AC27" s="16"/>
      <c r="AD27" s="46"/>
      <c r="AE27" s="14"/>
      <c r="AF27" s="4" t="str">
        <f t="shared" si="2"/>
        <v>A21</v>
      </c>
    </row>
    <row r="28" spans="1:32">
      <c r="A28" s="13" t="str">
        <f t="shared" si="1"/>
        <v/>
      </c>
      <c r="B28" s="13"/>
      <c r="C28" s="13"/>
      <c r="D28" s="71"/>
      <c r="E28" s="14"/>
      <c r="F28" s="13"/>
      <c r="G28" s="13"/>
      <c r="H28" s="35"/>
      <c r="I28" s="14"/>
      <c r="J28" s="276"/>
      <c r="K28" s="276"/>
      <c r="L28" s="54"/>
      <c r="M28" s="16"/>
      <c r="N28" s="16"/>
      <c r="O28" s="16"/>
      <c r="P28" s="16"/>
      <c r="Q28" s="16"/>
      <c r="R28" s="16"/>
      <c r="S28" s="16"/>
      <c r="T28" s="16"/>
      <c r="U28" s="16"/>
      <c r="V28" s="16"/>
      <c r="W28" s="16"/>
      <c r="X28" s="16"/>
      <c r="Y28" s="16"/>
      <c r="Z28" s="46"/>
      <c r="AA28" s="46"/>
      <c r="AB28" s="46"/>
      <c r="AC28" s="16"/>
      <c r="AD28" s="46"/>
      <c r="AE28" s="14"/>
      <c r="AF28" s="4" t="str">
        <f t="shared" si="2"/>
        <v>A22</v>
      </c>
    </row>
    <row r="29" spans="1:32">
      <c r="A29" s="13" t="str">
        <f t="shared" si="1"/>
        <v/>
      </c>
      <c r="B29" s="13"/>
      <c r="C29" s="13"/>
      <c r="D29" s="71"/>
      <c r="E29" s="14"/>
      <c r="F29" s="13"/>
      <c r="G29" s="13"/>
      <c r="H29" s="35"/>
      <c r="I29" s="14"/>
      <c r="J29" s="276"/>
      <c r="K29" s="276"/>
      <c r="L29" s="54"/>
      <c r="M29" s="16"/>
      <c r="N29" s="16"/>
      <c r="O29" s="16"/>
      <c r="P29" s="16"/>
      <c r="Q29" s="16"/>
      <c r="R29" s="16"/>
      <c r="S29" s="16"/>
      <c r="T29" s="16"/>
      <c r="U29" s="16"/>
      <c r="V29" s="16"/>
      <c r="W29" s="16"/>
      <c r="X29" s="16"/>
      <c r="Y29" s="16"/>
      <c r="Z29" s="46"/>
      <c r="AA29" s="46"/>
      <c r="AB29" s="46"/>
      <c r="AC29" s="16"/>
      <c r="AD29" s="46"/>
      <c r="AE29" s="14"/>
      <c r="AF29" s="4" t="str">
        <f t="shared" si="2"/>
        <v>A23</v>
      </c>
    </row>
    <row r="30" spans="1:32">
      <c r="A30" s="13" t="str">
        <f t="shared" si="1"/>
        <v/>
      </c>
      <c r="B30" s="13"/>
      <c r="C30" s="13"/>
      <c r="D30" s="71"/>
      <c r="E30" s="14"/>
      <c r="F30" s="13"/>
      <c r="G30" s="13"/>
      <c r="H30" s="35"/>
      <c r="I30" s="14"/>
      <c r="J30" s="276"/>
      <c r="K30" s="276"/>
      <c r="L30" s="54"/>
      <c r="M30" s="16"/>
      <c r="N30" s="16"/>
      <c r="O30" s="16"/>
      <c r="P30" s="16"/>
      <c r="Q30" s="16"/>
      <c r="R30" s="16"/>
      <c r="S30" s="16"/>
      <c r="T30" s="16"/>
      <c r="U30" s="16"/>
      <c r="V30" s="16"/>
      <c r="W30" s="16"/>
      <c r="X30" s="16"/>
      <c r="Y30" s="16"/>
      <c r="Z30" s="46"/>
      <c r="AA30" s="46"/>
      <c r="AB30" s="46"/>
      <c r="AC30" s="16"/>
      <c r="AD30" s="46"/>
      <c r="AE30" s="14"/>
      <c r="AF30" s="4" t="str">
        <f t="shared" si="2"/>
        <v>A24</v>
      </c>
    </row>
    <row r="31" spans="1:32">
      <c r="A31" s="13" t="str">
        <f t="shared" si="1"/>
        <v/>
      </c>
      <c r="B31" s="13"/>
      <c r="C31" s="13"/>
      <c r="D31" s="71"/>
      <c r="E31" s="14"/>
      <c r="F31" s="13"/>
      <c r="G31" s="13"/>
      <c r="H31" s="35"/>
      <c r="I31" s="14"/>
      <c r="J31" s="276"/>
      <c r="K31" s="276"/>
      <c r="L31" s="54"/>
      <c r="M31" s="16"/>
      <c r="N31" s="16"/>
      <c r="O31" s="16"/>
      <c r="P31" s="16"/>
      <c r="Q31" s="16"/>
      <c r="R31" s="16"/>
      <c r="S31" s="16"/>
      <c r="T31" s="16"/>
      <c r="U31" s="16"/>
      <c r="V31" s="16"/>
      <c r="W31" s="16"/>
      <c r="X31" s="16"/>
      <c r="Y31" s="16"/>
      <c r="Z31" s="46"/>
      <c r="AA31" s="46"/>
      <c r="AB31" s="46"/>
      <c r="AC31" s="16"/>
      <c r="AD31" s="46"/>
      <c r="AE31" s="14"/>
      <c r="AF31" s="4" t="str">
        <f t="shared" si="2"/>
        <v>A25</v>
      </c>
    </row>
    <row r="32" spans="1:32">
      <c r="A32" s="13" t="str">
        <f t="shared" si="1"/>
        <v/>
      </c>
      <c r="B32" s="13"/>
      <c r="C32" s="13"/>
      <c r="D32" s="71"/>
      <c r="E32" s="14"/>
      <c r="F32" s="13"/>
      <c r="G32" s="13"/>
      <c r="H32" s="35"/>
      <c r="I32" s="14"/>
      <c r="J32" s="276"/>
      <c r="K32" s="276"/>
      <c r="L32" s="54"/>
      <c r="M32" s="16"/>
      <c r="N32" s="16"/>
      <c r="O32" s="16"/>
      <c r="P32" s="16"/>
      <c r="Q32" s="16"/>
      <c r="R32" s="16"/>
      <c r="S32" s="16"/>
      <c r="T32" s="16"/>
      <c r="U32" s="16"/>
      <c r="V32" s="16"/>
      <c r="W32" s="16"/>
      <c r="X32" s="16"/>
      <c r="Y32" s="16"/>
      <c r="Z32" s="46"/>
      <c r="AA32" s="46"/>
      <c r="AB32" s="46"/>
      <c r="AC32" s="16"/>
      <c r="AD32" s="46"/>
      <c r="AE32" s="14"/>
      <c r="AF32" s="4" t="str">
        <f t="shared" si="2"/>
        <v>A26</v>
      </c>
    </row>
    <row r="33" spans="1:32">
      <c r="A33" s="13" t="str">
        <f t="shared" si="1"/>
        <v/>
      </c>
      <c r="B33" s="13"/>
      <c r="C33" s="13"/>
      <c r="D33" s="71"/>
      <c r="E33" s="14"/>
      <c r="F33" s="13"/>
      <c r="G33" s="13"/>
      <c r="H33" s="35"/>
      <c r="I33" s="14"/>
      <c r="J33" s="276"/>
      <c r="K33" s="276"/>
      <c r="L33" s="54"/>
      <c r="M33" s="16"/>
      <c r="N33" s="16"/>
      <c r="O33" s="16"/>
      <c r="P33" s="16"/>
      <c r="Q33" s="16"/>
      <c r="R33" s="16"/>
      <c r="S33" s="16"/>
      <c r="T33" s="16"/>
      <c r="U33" s="16"/>
      <c r="V33" s="16"/>
      <c r="W33" s="16"/>
      <c r="X33" s="16"/>
      <c r="Y33" s="16"/>
      <c r="Z33" s="46"/>
      <c r="AA33" s="46"/>
      <c r="AB33" s="46"/>
      <c r="AC33" s="16"/>
      <c r="AD33" s="46"/>
      <c r="AE33" s="14"/>
      <c r="AF33" s="4" t="str">
        <f t="shared" si="2"/>
        <v>A27</v>
      </c>
    </row>
    <row r="34" spans="1:32">
      <c r="A34" s="13" t="str">
        <f t="shared" si="1"/>
        <v/>
      </c>
      <c r="B34" s="13"/>
      <c r="C34" s="13"/>
      <c r="D34" s="71"/>
      <c r="E34" s="14"/>
      <c r="F34" s="13"/>
      <c r="G34" s="13"/>
      <c r="H34" s="35"/>
      <c r="I34" s="14"/>
      <c r="J34" s="276"/>
      <c r="K34" s="276"/>
      <c r="L34" s="54"/>
      <c r="M34" s="16"/>
      <c r="N34" s="16"/>
      <c r="O34" s="16"/>
      <c r="P34" s="16"/>
      <c r="Q34" s="16"/>
      <c r="R34" s="16"/>
      <c r="S34" s="16"/>
      <c r="T34" s="16"/>
      <c r="U34" s="16"/>
      <c r="V34" s="16"/>
      <c r="W34" s="16"/>
      <c r="X34" s="16"/>
      <c r="Y34" s="16"/>
      <c r="Z34" s="46"/>
      <c r="AA34" s="46"/>
      <c r="AB34" s="46"/>
      <c r="AC34" s="16"/>
      <c r="AD34" s="46"/>
      <c r="AE34" s="14"/>
      <c r="AF34" s="4" t="str">
        <f t="shared" si="2"/>
        <v>A28</v>
      </c>
    </row>
    <row r="35" spans="1:32">
      <c r="A35" s="13" t="str">
        <f t="shared" si="1"/>
        <v/>
      </c>
      <c r="B35" s="13"/>
      <c r="C35" s="13"/>
      <c r="D35" s="71"/>
      <c r="E35" s="14"/>
      <c r="F35" s="13"/>
      <c r="G35" s="13"/>
      <c r="H35" s="35"/>
      <c r="I35" s="14"/>
      <c r="J35" s="276"/>
      <c r="K35" s="276"/>
      <c r="L35" s="54"/>
      <c r="M35" s="16"/>
      <c r="N35" s="16"/>
      <c r="O35" s="16"/>
      <c r="P35" s="16"/>
      <c r="Q35" s="16"/>
      <c r="R35" s="16"/>
      <c r="S35" s="16"/>
      <c r="T35" s="16"/>
      <c r="U35" s="16"/>
      <c r="V35" s="16"/>
      <c r="W35" s="16"/>
      <c r="X35" s="16"/>
      <c r="Y35" s="16"/>
      <c r="Z35" s="46"/>
      <c r="AA35" s="46"/>
      <c r="AB35" s="46"/>
      <c r="AC35" s="16"/>
      <c r="AD35" s="46"/>
      <c r="AE35" s="14"/>
      <c r="AF35" s="4" t="str">
        <f t="shared" si="2"/>
        <v>A29</v>
      </c>
    </row>
    <row r="36" spans="1:32">
      <c r="A36" s="13" t="str">
        <f t="shared" si="1"/>
        <v/>
      </c>
      <c r="B36" s="13"/>
      <c r="C36" s="13"/>
      <c r="D36" s="71"/>
      <c r="E36" s="14"/>
      <c r="F36" s="13"/>
      <c r="G36" s="13"/>
      <c r="H36" s="35"/>
      <c r="I36" s="14"/>
      <c r="J36" s="276"/>
      <c r="K36" s="276"/>
      <c r="L36" s="54"/>
      <c r="M36" s="16"/>
      <c r="N36" s="16"/>
      <c r="O36" s="16"/>
      <c r="P36" s="16"/>
      <c r="Q36" s="16"/>
      <c r="R36" s="16"/>
      <c r="S36" s="16"/>
      <c r="T36" s="16"/>
      <c r="U36" s="16"/>
      <c r="V36" s="16"/>
      <c r="W36" s="16"/>
      <c r="X36" s="16"/>
      <c r="Y36" s="16"/>
      <c r="Z36" s="46"/>
      <c r="AA36" s="46"/>
      <c r="AB36" s="46"/>
      <c r="AC36" s="16"/>
      <c r="AD36" s="46"/>
      <c r="AE36" s="14"/>
      <c r="AF36" s="4" t="str">
        <f t="shared" si="2"/>
        <v>A30</v>
      </c>
    </row>
    <row r="37" spans="1:32">
      <c r="A37" s="13" t="str">
        <f t="shared" si="1"/>
        <v/>
      </c>
      <c r="B37" s="13"/>
      <c r="C37" s="13"/>
      <c r="D37" s="71"/>
      <c r="E37" s="14"/>
      <c r="F37" s="13"/>
      <c r="G37" s="13"/>
      <c r="H37" s="35"/>
      <c r="I37" s="14"/>
      <c r="J37" s="276"/>
      <c r="K37" s="276"/>
      <c r="L37" s="54"/>
      <c r="M37" s="16"/>
      <c r="N37" s="16"/>
      <c r="O37" s="16"/>
      <c r="P37" s="16"/>
      <c r="Q37" s="16"/>
      <c r="R37" s="16"/>
      <c r="S37" s="16"/>
      <c r="T37" s="16"/>
      <c r="U37" s="16"/>
      <c r="V37" s="16"/>
      <c r="W37" s="16"/>
      <c r="X37" s="16"/>
      <c r="Y37" s="16"/>
      <c r="Z37" s="46"/>
      <c r="AA37" s="46"/>
      <c r="AB37" s="46"/>
      <c r="AC37" s="16"/>
      <c r="AD37" s="46"/>
      <c r="AE37" s="14"/>
      <c r="AF37" s="4" t="str">
        <f t="shared" si="2"/>
        <v>A31</v>
      </c>
    </row>
    <row r="38" spans="1:32">
      <c r="A38" s="13" t="str">
        <f t="shared" si="1"/>
        <v/>
      </c>
      <c r="B38" s="13"/>
      <c r="C38" s="13"/>
      <c r="D38" s="71"/>
      <c r="E38" s="14"/>
      <c r="F38" s="13"/>
      <c r="G38" s="13"/>
      <c r="H38" s="35"/>
      <c r="I38" s="14"/>
      <c r="J38" s="276"/>
      <c r="K38" s="276"/>
      <c r="L38" s="54"/>
      <c r="M38" s="16"/>
      <c r="N38" s="16"/>
      <c r="O38" s="16"/>
      <c r="P38" s="16"/>
      <c r="Q38" s="16"/>
      <c r="R38" s="16"/>
      <c r="S38" s="16"/>
      <c r="T38" s="16"/>
      <c r="U38" s="16"/>
      <c r="V38" s="16"/>
      <c r="W38" s="16"/>
      <c r="X38" s="16"/>
      <c r="Y38" s="16"/>
      <c r="Z38" s="46"/>
      <c r="AA38" s="46"/>
      <c r="AB38" s="46"/>
      <c r="AC38" s="16"/>
      <c r="AD38" s="46"/>
      <c r="AE38" s="14"/>
      <c r="AF38" s="4" t="str">
        <f t="shared" si="2"/>
        <v>A32</v>
      </c>
    </row>
    <row r="39" spans="1:32">
      <c r="A39" s="13" t="str">
        <f t="shared" si="1"/>
        <v/>
      </c>
      <c r="B39" s="13"/>
      <c r="C39" s="13"/>
      <c r="D39" s="71"/>
      <c r="E39" s="14"/>
      <c r="F39" s="13"/>
      <c r="G39" s="13"/>
      <c r="H39" s="35"/>
      <c r="I39" s="14"/>
      <c r="J39" s="276"/>
      <c r="K39" s="276"/>
      <c r="L39" s="54"/>
      <c r="M39" s="16"/>
      <c r="N39" s="16"/>
      <c r="O39" s="16"/>
      <c r="P39" s="16"/>
      <c r="Q39" s="16"/>
      <c r="R39" s="16"/>
      <c r="S39" s="16"/>
      <c r="T39" s="16"/>
      <c r="U39" s="16"/>
      <c r="V39" s="16"/>
      <c r="W39" s="16"/>
      <c r="X39" s="16"/>
      <c r="Y39" s="16"/>
      <c r="Z39" s="46"/>
      <c r="AA39" s="46"/>
      <c r="AB39" s="46"/>
      <c r="AC39" s="16"/>
      <c r="AD39" s="46"/>
      <c r="AE39" s="14"/>
      <c r="AF39" s="4" t="str">
        <f t="shared" si="2"/>
        <v>A33</v>
      </c>
    </row>
    <row r="40" spans="1:32">
      <c r="A40" s="13" t="str">
        <f t="shared" si="1"/>
        <v/>
      </c>
      <c r="B40" s="13"/>
      <c r="C40" s="13"/>
      <c r="D40" s="71"/>
      <c r="E40" s="14"/>
      <c r="F40" s="13"/>
      <c r="G40" s="13"/>
      <c r="H40" s="35"/>
      <c r="I40" s="14"/>
      <c r="J40" s="276"/>
      <c r="K40" s="276"/>
      <c r="L40" s="54"/>
      <c r="M40" s="16"/>
      <c r="N40" s="16"/>
      <c r="O40" s="16"/>
      <c r="P40" s="16"/>
      <c r="Q40" s="16"/>
      <c r="R40" s="16"/>
      <c r="S40" s="16"/>
      <c r="T40" s="16"/>
      <c r="U40" s="16"/>
      <c r="V40" s="16"/>
      <c r="W40" s="16"/>
      <c r="X40" s="16"/>
      <c r="Y40" s="16"/>
      <c r="Z40" s="46"/>
      <c r="AA40" s="46"/>
      <c r="AB40" s="46"/>
      <c r="AC40" s="16"/>
      <c r="AD40" s="46"/>
      <c r="AE40" s="14"/>
      <c r="AF40" s="4" t="str">
        <f t="shared" si="2"/>
        <v>A34</v>
      </c>
    </row>
    <row r="41" spans="1:32">
      <c r="A41" s="13" t="str">
        <f t="shared" si="1"/>
        <v/>
      </c>
      <c r="B41" s="13"/>
      <c r="C41" s="13"/>
      <c r="D41" s="71"/>
      <c r="E41" s="14"/>
      <c r="F41" s="13"/>
      <c r="G41" s="13"/>
      <c r="H41" s="35"/>
      <c r="I41" s="14"/>
      <c r="J41" s="276"/>
      <c r="K41" s="276"/>
      <c r="L41" s="54"/>
      <c r="M41" s="16"/>
      <c r="N41" s="16"/>
      <c r="O41" s="16"/>
      <c r="P41" s="16"/>
      <c r="Q41" s="16"/>
      <c r="R41" s="16"/>
      <c r="S41" s="16"/>
      <c r="T41" s="16"/>
      <c r="U41" s="16"/>
      <c r="V41" s="16"/>
      <c r="W41" s="16"/>
      <c r="X41" s="16"/>
      <c r="Y41" s="16"/>
      <c r="Z41" s="46"/>
      <c r="AA41" s="46"/>
      <c r="AB41" s="46"/>
      <c r="AC41" s="16"/>
      <c r="AD41" s="46"/>
      <c r="AE41" s="14"/>
      <c r="AF41" s="4" t="str">
        <f t="shared" si="2"/>
        <v>A35</v>
      </c>
    </row>
    <row r="42" spans="1:32">
      <c r="A42" s="13" t="str">
        <f t="shared" si="1"/>
        <v/>
      </c>
      <c r="B42" s="13"/>
      <c r="C42" s="13"/>
      <c r="D42" s="71"/>
      <c r="E42" s="14"/>
      <c r="F42" s="13"/>
      <c r="G42" s="13"/>
      <c r="H42" s="35"/>
      <c r="I42" s="14"/>
      <c r="J42" s="276"/>
      <c r="K42" s="276"/>
      <c r="L42" s="54"/>
      <c r="M42" s="16"/>
      <c r="N42" s="16"/>
      <c r="O42" s="16"/>
      <c r="P42" s="16"/>
      <c r="Q42" s="16"/>
      <c r="R42" s="16"/>
      <c r="S42" s="16"/>
      <c r="T42" s="16"/>
      <c r="U42" s="16"/>
      <c r="V42" s="16"/>
      <c r="W42" s="16"/>
      <c r="X42" s="16"/>
      <c r="Y42" s="16"/>
      <c r="Z42" s="46"/>
      <c r="AA42" s="46"/>
      <c r="AB42" s="46"/>
      <c r="AC42" s="16"/>
      <c r="AD42" s="46"/>
      <c r="AE42" s="14"/>
      <c r="AF42" s="4" t="str">
        <f t="shared" si="2"/>
        <v>A36</v>
      </c>
    </row>
    <row r="43" spans="1:32">
      <c r="A43" s="13" t="str">
        <f t="shared" si="1"/>
        <v/>
      </c>
      <c r="B43" s="13"/>
      <c r="C43" s="13"/>
      <c r="D43" s="71"/>
      <c r="E43" s="14"/>
      <c r="F43" s="13"/>
      <c r="G43" s="13"/>
      <c r="H43" s="35"/>
      <c r="I43" s="14"/>
      <c r="J43" s="276"/>
      <c r="K43" s="276"/>
      <c r="L43" s="54"/>
      <c r="M43" s="16"/>
      <c r="N43" s="16"/>
      <c r="O43" s="16"/>
      <c r="P43" s="16"/>
      <c r="Q43" s="16"/>
      <c r="R43" s="16"/>
      <c r="S43" s="16"/>
      <c r="T43" s="16"/>
      <c r="U43" s="16"/>
      <c r="V43" s="16"/>
      <c r="W43" s="16"/>
      <c r="X43" s="16"/>
      <c r="Y43" s="16"/>
      <c r="Z43" s="46"/>
      <c r="AA43" s="46"/>
      <c r="AB43" s="46"/>
      <c r="AC43" s="16"/>
      <c r="AD43" s="46"/>
      <c r="AE43" s="14"/>
      <c r="AF43" s="4" t="str">
        <f t="shared" si="2"/>
        <v>A37</v>
      </c>
    </row>
    <row r="44" spans="1:32">
      <c r="A44" s="13" t="str">
        <f t="shared" si="1"/>
        <v/>
      </c>
      <c r="B44" s="13"/>
      <c r="C44" s="13"/>
      <c r="D44" s="71"/>
      <c r="E44" s="14"/>
      <c r="F44" s="13"/>
      <c r="G44" s="13"/>
      <c r="H44" s="35"/>
      <c r="I44" s="14"/>
      <c r="J44" s="276"/>
      <c r="K44" s="276"/>
      <c r="L44" s="54"/>
      <c r="M44" s="16"/>
      <c r="N44" s="16"/>
      <c r="O44" s="16"/>
      <c r="P44" s="16"/>
      <c r="Q44" s="16"/>
      <c r="R44" s="16"/>
      <c r="S44" s="16"/>
      <c r="T44" s="16"/>
      <c r="U44" s="16"/>
      <c r="V44" s="16"/>
      <c r="W44" s="16"/>
      <c r="X44" s="16"/>
      <c r="Y44" s="16"/>
      <c r="Z44" s="46"/>
      <c r="AA44" s="46"/>
      <c r="AB44" s="46"/>
      <c r="AC44" s="16"/>
      <c r="AD44" s="46"/>
      <c r="AE44" s="14"/>
      <c r="AF44" s="4" t="str">
        <f t="shared" si="2"/>
        <v>A38</v>
      </c>
    </row>
    <row r="45" spans="1:32">
      <c r="A45" s="13" t="str">
        <f t="shared" si="1"/>
        <v/>
      </c>
      <c r="B45" s="13"/>
      <c r="C45" s="13"/>
      <c r="D45" s="71"/>
      <c r="E45" s="14"/>
      <c r="F45" s="13"/>
      <c r="G45" s="13"/>
      <c r="H45" s="35"/>
      <c r="I45" s="14"/>
      <c r="J45" s="276"/>
      <c r="K45" s="276"/>
      <c r="L45" s="54"/>
      <c r="M45" s="16"/>
      <c r="N45" s="16"/>
      <c r="O45" s="16"/>
      <c r="P45" s="16"/>
      <c r="Q45" s="16"/>
      <c r="R45" s="16"/>
      <c r="S45" s="16"/>
      <c r="T45" s="16"/>
      <c r="U45" s="16"/>
      <c r="V45" s="16"/>
      <c r="W45" s="16"/>
      <c r="X45" s="16"/>
      <c r="Y45" s="16"/>
      <c r="Z45" s="46"/>
      <c r="AA45" s="46"/>
      <c r="AB45" s="46"/>
      <c r="AC45" s="16"/>
      <c r="AD45" s="46"/>
      <c r="AE45" s="14"/>
      <c r="AF45" s="4" t="str">
        <f t="shared" si="2"/>
        <v>A39</v>
      </c>
    </row>
    <row r="46" spans="1:32">
      <c r="A46" s="13" t="str">
        <f t="shared" si="1"/>
        <v/>
      </c>
      <c r="B46" s="13"/>
      <c r="C46" s="13"/>
      <c r="D46" s="71"/>
      <c r="E46" s="14"/>
      <c r="F46" s="13"/>
      <c r="G46" s="13"/>
      <c r="H46" s="35"/>
      <c r="I46" s="14"/>
      <c r="J46" s="276"/>
      <c r="K46" s="276"/>
      <c r="L46" s="54"/>
      <c r="M46" s="16"/>
      <c r="N46" s="16"/>
      <c r="O46" s="16"/>
      <c r="P46" s="16"/>
      <c r="Q46" s="16"/>
      <c r="R46" s="16"/>
      <c r="S46" s="16"/>
      <c r="T46" s="16"/>
      <c r="U46" s="16"/>
      <c r="V46" s="16"/>
      <c r="W46" s="16"/>
      <c r="X46" s="16"/>
      <c r="Y46" s="16"/>
      <c r="Z46" s="46"/>
      <c r="AA46" s="46"/>
      <c r="AB46" s="46"/>
      <c r="AC46" s="16"/>
      <c r="AD46" s="46"/>
      <c r="AE46" s="14"/>
      <c r="AF46" s="4" t="str">
        <f t="shared" si="2"/>
        <v>A40</v>
      </c>
    </row>
    <row r="47" spans="1:32">
      <c r="A47" s="13" t="str">
        <f t="shared" si="1"/>
        <v/>
      </c>
      <c r="B47" s="13"/>
      <c r="C47" s="13"/>
      <c r="D47" s="71"/>
      <c r="E47" s="14"/>
      <c r="F47" s="13"/>
      <c r="G47" s="13"/>
      <c r="H47" s="35"/>
      <c r="I47" s="14"/>
      <c r="J47" s="276"/>
      <c r="K47" s="276"/>
      <c r="L47" s="54"/>
      <c r="M47" s="16"/>
      <c r="N47" s="16"/>
      <c r="O47" s="16"/>
      <c r="P47" s="16"/>
      <c r="Q47" s="16"/>
      <c r="R47" s="16"/>
      <c r="S47" s="16"/>
      <c r="T47" s="16"/>
      <c r="U47" s="16"/>
      <c r="V47" s="16"/>
      <c r="W47" s="16"/>
      <c r="X47" s="16"/>
      <c r="Y47" s="16"/>
      <c r="Z47" s="46"/>
      <c r="AA47" s="46"/>
      <c r="AB47" s="46"/>
      <c r="AC47" s="16"/>
      <c r="AD47" s="46"/>
      <c r="AE47" s="14"/>
      <c r="AF47" s="4" t="str">
        <f t="shared" si="2"/>
        <v>A41</v>
      </c>
    </row>
    <row r="48" spans="1:32">
      <c r="A48" s="13" t="str">
        <f t="shared" si="1"/>
        <v/>
      </c>
      <c r="B48" s="13"/>
      <c r="C48" s="13"/>
      <c r="D48" s="71"/>
      <c r="E48" s="14"/>
      <c r="F48" s="13"/>
      <c r="G48" s="13"/>
      <c r="H48" s="35"/>
      <c r="I48" s="14"/>
      <c r="J48" s="276"/>
      <c r="K48" s="276"/>
      <c r="L48" s="54"/>
      <c r="M48" s="16"/>
      <c r="N48" s="16"/>
      <c r="O48" s="16"/>
      <c r="P48" s="16"/>
      <c r="Q48" s="16"/>
      <c r="R48" s="16"/>
      <c r="S48" s="16"/>
      <c r="T48" s="16"/>
      <c r="U48" s="16"/>
      <c r="V48" s="16"/>
      <c r="W48" s="16"/>
      <c r="X48" s="16"/>
      <c r="Y48" s="16"/>
      <c r="Z48" s="46"/>
      <c r="AA48" s="46"/>
      <c r="AB48" s="46"/>
      <c r="AC48" s="16"/>
      <c r="AD48" s="46"/>
      <c r="AE48" s="14"/>
      <c r="AF48" s="4" t="str">
        <f t="shared" si="2"/>
        <v>A42</v>
      </c>
    </row>
    <row r="49" spans="1:32">
      <c r="A49" s="13" t="str">
        <f t="shared" si="1"/>
        <v/>
      </c>
      <c r="B49" s="13"/>
      <c r="C49" s="13"/>
      <c r="D49" s="71"/>
      <c r="E49" s="14"/>
      <c r="F49" s="13"/>
      <c r="G49" s="13"/>
      <c r="H49" s="35"/>
      <c r="I49" s="14"/>
      <c r="J49" s="276"/>
      <c r="K49" s="276"/>
      <c r="L49" s="54"/>
      <c r="M49" s="16"/>
      <c r="N49" s="16"/>
      <c r="O49" s="16"/>
      <c r="P49" s="16"/>
      <c r="Q49" s="16"/>
      <c r="R49" s="16"/>
      <c r="S49" s="16"/>
      <c r="T49" s="16"/>
      <c r="U49" s="16"/>
      <c r="V49" s="16"/>
      <c r="W49" s="16"/>
      <c r="X49" s="16"/>
      <c r="Y49" s="16"/>
      <c r="Z49" s="46"/>
      <c r="AA49" s="46"/>
      <c r="AB49" s="46"/>
      <c r="AC49" s="16"/>
      <c r="AD49" s="46"/>
      <c r="AE49" s="14"/>
      <c r="AF49" s="4" t="str">
        <f t="shared" si="2"/>
        <v>A43</v>
      </c>
    </row>
    <row r="50" spans="1:32">
      <c r="A50" s="13" t="str">
        <f t="shared" si="1"/>
        <v/>
      </c>
      <c r="B50" s="13"/>
      <c r="C50" s="13"/>
      <c r="D50" s="71"/>
      <c r="E50" s="14"/>
      <c r="F50" s="13"/>
      <c r="G50" s="13"/>
      <c r="H50" s="35"/>
      <c r="I50" s="14"/>
      <c r="J50" s="276"/>
      <c r="K50" s="276"/>
      <c r="L50" s="54"/>
      <c r="M50" s="16"/>
      <c r="N50" s="16"/>
      <c r="O50" s="16"/>
      <c r="P50" s="16"/>
      <c r="Q50" s="16"/>
      <c r="R50" s="16"/>
      <c r="S50" s="16"/>
      <c r="T50" s="16"/>
      <c r="U50" s="16"/>
      <c r="V50" s="16"/>
      <c r="W50" s="16"/>
      <c r="X50" s="16"/>
      <c r="Y50" s="16"/>
      <c r="Z50" s="46"/>
      <c r="AA50" s="46"/>
      <c r="AB50" s="46"/>
      <c r="AC50" s="16"/>
      <c r="AD50" s="46"/>
      <c r="AE50" s="14"/>
      <c r="AF50" s="4" t="str">
        <f t="shared" si="2"/>
        <v>A44</v>
      </c>
    </row>
    <row r="51" spans="1:32">
      <c r="A51" s="13" t="str">
        <f t="shared" si="1"/>
        <v/>
      </c>
      <c r="B51" s="13"/>
      <c r="C51" s="13"/>
      <c r="D51" s="71"/>
      <c r="E51" s="14"/>
      <c r="F51" s="13"/>
      <c r="G51" s="13"/>
      <c r="H51" s="35"/>
      <c r="I51" s="14"/>
      <c r="J51" s="276"/>
      <c r="K51" s="276"/>
      <c r="L51" s="54"/>
      <c r="M51" s="16"/>
      <c r="N51" s="16"/>
      <c r="O51" s="16"/>
      <c r="P51" s="16"/>
      <c r="Q51" s="16"/>
      <c r="R51" s="16"/>
      <c r="S51" s="16"/>
      <c r="T51" s="16"/>
      <c r="U51" s="16"/>
      <c r="V51" s="16"/>
      <c r="W51" s="16"/>
      <c r="X51" s="16"/>
      <c r="Y51" s="16"/>
      <c r="Z51" s="46"/>
      <c r="AA51" s="46"/>
      <c r="AB51" s="46"/>
      <c r="AC51" s="16"/>
      <c r="AD51" s="46"/>
      <c r="AE51" s="14"/>
      <c r="AF51" s="4" t="str">
        <f t="shared" si="2"/>
        <v>A45</v>
      </c>
    </row>
    <row r="52" spans="1:32">
      <c r="A52" s="13" t="str">
        <f t="shared" si="1"/>
        <v/>
      </c>
      <c r="B52" s="13"/>
      <c r="C52" s="13"/>
      <c r="D52" s="71"/>
      <c r="E52" s="14"/>
      <c r="F52" s="13"/>
      <c r="G52" s="13"/>
      <c r="H52" s="35"/>
      <c r="I52" s="14"/>
      <c r="J52" s="276"/>
      <c r="K52" s="276"/>
      <c r="L52" s="54"/>
      <c r="M52" s="16"/>
      <c r="N52" s="16"/>
      <c r="O52" s="16"/>
      <c r="P52" s="16"/>
      <c r="Q52" s="16"/>
      <c r="R52" s="16"/>
      <c r="S52" s="16"/>
      <c r="T52" s="16"/>
      <c r="U52" s="16"/>
      <c r="V52" s="16"/>
      <c r="W52" s="16"/>
      <c r="X52" s="16"/>
      <c r="Y52" s="16"/>
      <c r="Z52" s="46"/>
      <c r="AA52" s="46"/>
      <c r="AB52" s="46"/>
      <c r="AC52" s="16"/>
      <c r="AD52" s="46"/>
      <c r="AE52" s="14"/>
      <c r="AF52" s="4" t="str">
        <f t="shared" si="2"/>
        <v>A46</v>
      </c>
    </row>
    <row r="53" spans="1:32">
      <c r="A53" s="13" t="str">
        <f t="shared" si="1"/>
        <v/>
      </c>
      <c r="B53" s="13"/>
      <c r="C53" s="13"/>
      <c r="D53" s="71"/>
      <c r="E53" s="14"/>
      <c r="F53" s="13"/>
      <c r="G53" s="13"/>
      <c r="H53" s="35"/>
      <c r="I53" s="14"/>
      <c r="J53" s="276"/>
      <c r="K53" s="276"/>
      <c r="L53" s="54"/>
      <c r="M53" s="16"/>
      <c r="N53" s="16"/>
      <c r="O53" s="16"/>
      <c r="P53" s="16"/>
      <c r="Q53" s="16"/>
      <c r="R53" s="16"/>
      <c r="S53" s="16"/>
      <c r="T53" s="16"/>
      <c r="U53" s="16"/>
      <c r="V53" s="16"/>
      <c r="W53" s="16"/>
      <c r="X53" s="16"/>
      <c r="Y53" s="16"/>
      <c r="Z53" s="46"/>
      <c r="AA53" s="46"/>
      <c r="AB53" s="46"/>
      <c r="AC53" s="16"/>
      <c r="AD53" s="46"/>
      <c r="AE53" s="14"/>
      <c r="AF53" s="4" t="str">
        <f t="shared" si="2"/>
        <v>A47</v>
      </c>
    </row>
    <row r="54" spans="1:32">
      <c r="A54" s="13" t="str">
        <f t="shared" si="1"/>
        <v/>
      </c>
      <c r="B54" s="13"/>
      <c r="C54" s="13"/>
      <c r="D54" s="71"/>
      <c r="E54" s="14"/>
      <c r="F54" s="13"/>
      <c r="G54" s="13"/>
      <c r="H54" s="35"/>
      <c r="I54" s="14"/>
      <c r="J54" s="276"/>
      <c r="K54" s="276"/>
      <c r="L54" s="54"/>
      <c r="M54" s="16"/>
      <c r="N54" s="16"/>
      <c r="O54" s="16"/>
      <c r="P54" s="16"/>
      <c r="Q54" s="16"/>
      <c r="R54" s="16"/>
      <c r="S54" s="16"/>
      <c r="T54" s="16"/>
      <c r="U54" s="16"/>
      <c r="V54" s="16"/>
      <c r="W54" s="16"/>
      <c r="X54" s="16"/>
      <c r="Y54" s="16"/>
      <c r="Z54" s="46"/>
      <c r="AA54" s="46"/>
      <c r="AB54" s="46"/>
      <c r="AC54" s="16"/>
      <c r="AD54" s="46"/>
      <c r="AE54" s="14"/>
      <c r="AF54" s="4" t="str">
        <f t="shared" si="2"/>
        <v>A48</v>
      </c>
    </row>
    <row r="55" spans="1:32">
      <c r="A55" s="13" t="str">
        <f t="shared" si="1"/>
        <v/>
      </c>
      <c r="B55" s="13"/>
      <c r="C55" s="13"/>
      <c r="D55" s="71"/>
      <c r="E55" s="14"/>
      <c r="F55" s="13"/>
      <c r="G55" s="13"/>
      <c r="H55" s="35"/>
      <c r="I55" s="14"/>
      <c r="J55" s="276"/>
      <c r="K55" s="276"/>
      <c r="L55" s="54"/>
      <c r="M55" s="16"/>
      <c r="N55" s="16"/>
      <c r="O55" s="16"/>
      <c r="P55" s="16"/>
      <c r="Q55" s="16"/>
      <c r="R55" s="16"/>
      <c r="S55" s="16"/>
      <c r="T55" s="16"/>
      <c r="U55" s="16"/>
      <c r="V55" s="16"/>
      <c r="W55" s="16"/>
      <c r="X55" s="16"/>
      <c r="Y55" s="16"/>
      <c r="Z55" s="46"/>
      <c r="AA55" s="46"/>
      <c r="AB55" s="46"/>
      <c r="AC55" s="16"/>
      <c r="AD55" s="46"/>
      <c r="AE55" s="14"/>
      <c r="AF55" s="4" t="str">
        <f t="shared" si="2"/>
        <v>A49</v>
      </c>
    </row>
    <row r="56" spans="1:32">
      <c r="A56" s="13" t="str">
        <f t="shared" si="1"/>
        <v/>
      </c>
      <c r="B56" s="13"/>
      <c r="C56" s="13"/>
      <c r="D56" s="71"/>
      <c r="E56" s="14"/>
      <c r="F56" s="13"/>
      <c r="G56" s="13"/>
      <c r="H56" s="35"/>
      <c r="I56" s="14"/>
      <c r="J56" s="276"/>
      <c r="K56" s="276"/>
      <c r="L56" s="54"/>
      <c r="M56" s="16"/>
      <c r="N56" s="16"/>
      <c r="O56" s="16"/>
      <c r="P56" s="16"/>
      <c r="Q56" s="16"/>
      <c r="R56" s="16"/>
      <c r="S56" s="16"/>
      <c r="T56" s="16"/>
      <c r="U56" s="16"/>
      <c r="V56" s="16"/>
      <c r="W56" s="16"/>
      <c r="X56" s="16"/>
      <c r="Y56" s="16"/>
      <c r="Z56" s="46"/>
      <c r="AA56" s="46"/>
      <c r="AB56" s="46"/>
      <c r="AC56" s="16"/>
      <c r="AD56" s="46"/>
      <c r="AE56" s="14"/>
      <c r="AF56" s="4" t="str">
        <f t="shared" si="2"/>
        <v>A50</v>
      </c>
    </row>
    <row r="57" spans="1:32">
      <c r="A57" s="13" t="str">
        <f t="shared" si="1"/>
        <v/>
      </c>
      <c r="B57" s="13"/>
      <c r="C57" s="13"/>
      <c r="D57" s="71"/>
      <c r="E57" s="14"/>
      <c r="F57" s="13"/>
      <c r="G57" s="13"/>
      <c r="H57" s="35"/>
      <c r="I57" s="14"/>
      <c r="J57" s="276"/>
      <c r="K57" s="276"/>
      <c r="L57" s="54"/>
      <c r="M57" s="16"/>
      <c r="N57" s="16"/>
      <c r="O57" s="16"/>
      <c r="P57" s="16"/>
      <c r="Q57" s="16"/>
      <c r="R57" s="16"/>
      <c r="S57" s="16"/>
      <c r="T57" s="16"/>
      <c r="U57" s="16"/>
      <c r="V57" s="16"/>
      <c r="W57" s="16"/>
      <c r="X57" s="16"/>
      <c r="Y57" s="16"/>
      <c r="Z57" s="46"/>
      <c r="AA57" s="46"/>
      <c r="AB57" s="46"/>
      <c r="AC57" s="16"/>
      <c r="AD57" s="46"/>
      <c r="AE57" s="14"/>
      <c r="AF57" s="4" t="str">
        <f t="shared" si="2"/>
        <v>A51</v>
      </c>
    </row>
    <row r="58" spans="1:32">
      <c r="A58" s="13" t="str">
        <f t="shared" si="1"/>
        <v/>
      </c>
      <c r="B58" s="13"/>
      <c r="C58" s="13"/>
      <c r="D58" s="71"/>
      <c r="E58" s="14"/>
      <c r="F58" s="13"/>
      <c r="G58" s="13"/>
      <c r="H58" s="35"/>
      <c r="I58" s="14"/>
      <c r="J58" s="276"/>
      <c r="K58" s="276"/>
      <c r="L58" s="54"/>
      <c r="M58" s="16"/>
      <c r="N58" s="16"/>
      <c r="O58" s="16"/>
      <c r="P58" s="16"/>
      <c r="Q58" s="16"/>
      <c r="R58" s="16"/>
      <c r="S58" s="16"/>
      <c r="T58" s="16"/>
      <c r="U58" s="16"/>
      <c r="V58" s="16"/>
      <c r="W58" s="16"/>
      <c r="X58" s="16"/>
      <c r="Y58" s="16"/>
      <c r="Z58" s="46"/>
      <c r="AA58" s="46"/>
      <c r="AB58" s="46"/>
      <c r="AC58" s="16"/>
      <c r="AD58" s="46"/>
      <c r="AE58" s="14"/>
      <c r="AF58" s="4" t="str">
        <f t="shared" si="2"/>
        <v>A52</v>
      </c>
    </row>
    <row r="59" spans="1:32">
      <c r="A59" s="13" t="str">
        <f t="shared" si="1"/>
        <v/>
      </c>
      <c r="B59" s="13"/>
      <c r="C59" s="13"/>
      <c r="D59" s="71"/>
      <c r="E59" s="14"/>
      <c r="F59" s="13"/>
      <c r="G59" s="13"/>
      <c r="H59" s="35"/>
      <c r="I59" s="14"/>
      <c r="J59" s="276"/>
      <c r="K59" s="276"/>
      <c r="L59" s="54"/>
      <c r="M59" s="16"/>
      <c r="N59" s="16"/>
      <c r="O59" s="16"/>
      <c r="P59" s="16"/>
      <c r="Q59" s="16"/>
      <c r="R59" s="16"/>
      <c r="S59" s="16"/>
      <c r="T59" s="16"/>
      <c r="U59" s="16"/>
      <c r="V59" s="16"/>
      <c r="W59" s="16"/>
      <c r="X59" s="16"/>
      <c r="Y59" s="16"/>
      <c r="Z59" s="46"/>
      <c r="AA59" s="46"/>
      <c r="AB59" s="46"/>
      <c r="AC59" s="16"/>
      <c r="AD59" s="46"/>
      <c r="AE59" s="14"/>
      <c r="AF59" s="4" t="str">
        <f t="shared" si="2"/>
        <v>A53</v>
      </c>
    </row>
    <row r="60" spans="1:32">
      <c r="A60" s="13" t="str">
        <f t="shared" si="1"/>
        <v/>
      </c>
      <c r="B60" s="13"/>
      <c r="C60" s="13"/>
      <c r="D60" s="71"/>
      <c r="E60" s="14"/>
      <c r="F60" s="13"/>
      <c r="G60" s="13"/>
      <c r="H60" s="35"/>
      <c r="I60" s="14"/>
      <c r="J60" s="276"/>
      <c r="K60" s="276"/>
      <c r="L60" s="54"/>
      <c r="M60" s="16"/>
      <c r="N60" s="16"/>
      <c r="O60" s="16"/>
      <c r="P60" s="16"/>
      <c r="Q60" s="16"/>
      <c r="R60" s="16"/>
      <c r="S60" s="16"/>
      <c r="T60" s="16"/>
      <c r="U60" s="16"/>
      <c r="V60" s="16"/>
      <c r="W60" s="16"/>
      <c r="X60" s="16"/>
      <c r="Y60" s="16"/>
      <c r="Z60" s="46"/>
      <c r="AA60" s="46"/>
      <c r="AB60" s="46"/>
      <c r="AC60" s="16"/>
      <c r="AD60" s="46"/>
      <c r="AE60" s="14"/>
      <c r="AF60" s="4" t="str">
        <f t="shared" si="2"/>
        <v>A54</v>
      </c>
    </row>
    <row r="61" spans="1:32">
      <c r="A61" s="13" t="str">
        <f t="shared" si="1"/>
        <v/>
      </c>
      <c r="B61" s="13"/>
      <c r="C61" s="13"/>
      <c r="D61" s="71"/>
      <c r="E61" s="14"/>
      <c r="F61" s="13"/>
      <c r="G61" s="13"/>
      <c r="H61" s="35"/>
      <c r="I61" s="14"/>
      <c r="J61" s="276"/>
      <c r="K61" s="276"/>
      <c r="L61" s="54"/>
      <c r="M61" s="16"/>
      <c r="N61" s="16"/>
      <c r="O61" s="16"/>
      <c r="P61" s="16"/>
      <c r="Q61" s="16"/>
      <c r="R61" s="16"/>
      <c r="S61" s="16"/>
      <c r="T61" s="16"/>
      <c r="U61" s="16"/>
      <c r="V61" s="16"/>
      <c r="W61" s="16"/>
      <c r="X61" s="16"/>
      <c r="Y61" s="16"/>
      <c r="Z61" s="46"/>
      <c r="AA61" s="46"/>
      <c r="AB61" s="46"/>
      <c r="AC61" s="16"/>
      <c r="AD61" s="46"/>
      <c r="AE61" s="14"/>
      <c r="AF61" s="4" t="str">
        <f t="shared" si="2"/>
        <v>A55</v>
      </c>
    </row>
    <row r="62" spans="1:32">
      <c r="A62" s="13" t="str">
        <f t="shared" si="1"/>
        <v/>
      </c>
      <c r="B62" s="13"/>
      <c r="C62" s="13"/>
      <c r="D62" s="71"/>
      <c r="E62" s="14"/>
      <c r="F62" s="13"/>
      <c r="G62" s="13"/>
      <c r="H62" s="35"/>
      <c r="I62" s="14"/>
      <c r="J62" s="276"/>
      <c r="K62" s="276"/>
      <c r="L62" s="54"/>
      <c r="M62" s="16"/>
      <c r="N62" s="16"/>
      <c r="O62" s="16"/>
      <c r="P62" s="16"/>
      <c r="Q62" s="16"/>
      <c r="R62" s="16"/>
      <c r="S62" s="16"/>
      <c r="T62" s="16"/>
      <c r="U62" s="16"/>
      <c r="V62" s="16"/>
      <c r="W62" s="16"/>
      <c r="X62" s="16"/>
      <c r="Y62" s="16"/>
      <c r="Z62" s="46"/>
      <c r="AA62" s="46"/>
      <c r="AB62" s="46"/>
      <c r="AC62" s="16"/>
      <c r="AD62" s="46"/>
      <c r="AE62" s="14"/>
      <c r="AF62" s="4" t="str">
        <f t="shared" si="2"/>
        <v>A56</v>
      </c>
    </row>
    <row r="63" spans="1:32">
      <c r="A63" s="13" t="str">
        <f t="shared" si="1"/>
        <v/>
      </c>
      <c r="B63" s="13"/>
      <c r="C63" s="13"/>
      <c r="D63" s="71"/>
      <c r="E63" s="14"/>
      <c r="F63" s="13"/>
      <c r="G63" s="13"/>
      <c r="H63" s="35"/>
      <c r="I63" s="14"/>
      <c r="J63" s="276"/>
      <c r="K63" s="276"/>
      <c r="L63" s="54"/>
      <c r="M63" s="16"/>
      <c r="N63" s="16"/>
      <c r="O63" s="16"/>
      <c r="P63" s="16"/>
      <c r="Q63" s="16"/>
      <c r="R63" s="16"/>
      <c r="S63" s="16"/>
      <c r="T63" s="16"/>
      <c r="U63" s="16"/>
      <c r="V63" s="16"/>
      <c r="W63" s="16"/>
      <c r="X63" s="16"/>
      <c r="Y63" s="16"/>
      <c r="Z63" s="46"/>
      <c r="AA63" s="46"/>
      <c r="AB63" s="46"/>
      <c r="AC63" s="16"/>
      <c r="AD63" s="46"/>
      <c r="AE63" s="14"/>
      <c r="AF63" s="4" t="str">
        <f t="shared" si="2"/>
        <v>A57</v>
      </c>
    </row>
    <row r="64" spans="1:32">
      <c r="A64" s="13" t="str">
        <f t="shared" si="1"/>
        <v/>
      </c>
      <c r="B64" s="13"/>
      <c r="C64" s="13"/>
      <c r="D64" s="71"/>
      <c r="E64" s="14"/>
      <c r="F64" s="13"/>
      <c r="G64" s="13"/>
      <c r="H64" s="35"/>
      <c r="I64" s="14"/>
      <c r="J64" s="276"/>
      <c r="K64" s="276"/>
      <c r="L64" s="54"/>
      <c r="M64" s="16"/>
      <c r="N64" s="16"/>
      <c r="O64" s="16"/>
      <c r="P64" s="16"/>
      <c r="Q64" s="16"/>
      <c r="R64" s="16"/>
      <c r="S64" s="16"/>
      <c r="T64" s="16"/>
      <c r="U64" s="16"/>
      <c r="V64" s="16"/>
      <c r="W64" s="16"/>
      <c r="X64" s="16"/>
      <c r="Y64" s="16"/>
      <c r="Z64" s="46"/>
      <c r="AA64" s="46"/>
      <c r="AB64" s="46"/>
      <c r="AC64" s="16"/>
      <c r="AD64" s="46"/>
      <c r="AE64" s="14"/>
      <c r="AF64" s="4" t="str">
        <f t="shared" si="2"/>
        <v>A58</v>
      </c>
    </row>
    <row r="65" spans="1:32">
      <c r="A65" s="13" t="str">
        <f t="shared" si="1"/>
        <v/>
      </c>
      <c r="B65" s="13"/>
      <c r="C65" s="13"/>
      <c r="D65" s="71"/>
      <c r="E65" s="14"/>
      <c r="F65" s="13"/>
      <c r="G65" s="13"/>
      <c r="H65" s="35"/>
      <c r="I65" s="14"/>
      <c r="J65" s="276"/>
      <c r="K65" s="276"/>
      <c r="L65" s="54"/>
      <c r="M65" s="16"/>
      <c r="N65" s="16"/>
      <c r="O65" s="16"/>
      <c r="P65" s="16"/>
      <c r="Q65" s="16"/>
      <c r="R65" s="16"/>
      <c r="S65" s="16"/>
      <c r="T65" s="16"/>
      <c r="U65" s="16"/>
      <c r="V65" s="16"/>
      <c r="W65" s="16"/>
      <c r="X65" s="16"/>
      <c r="Y65" s="16"/>
      <c r="Z65" s="46"/>
      <c r="AA65" s="46"/>
      <c r="AB65" s="46"/>
      <c r="AC65" s="16"/>
      <c r="AD65" s="46"/>
      <c r="AE65" s="14"/>
      <c r="AF65" s="4" t="str">
        <f t="shared" si="2"/>
        <v>A59</v>
      </c>
    </row>
    <row r="66" spans="1:32">
      <c r="A66" s="13" t="str">
        <f t="shared" si="1"/>
        <v/>
      </c>
      <c r="B66" s="13"/>
      <c r="C66" s="13"/>
      <c r="D66" s="71"/>
      <c r="E66" s="14"/>
      <c r="F66" s="13"/>
      <c r="G66" s="13"/>
      <c r="H66" s="35"/>
      <c r="I66" s="14"/>
      <c r="J66" s="276"/>
      <c r="K66" s="276"/>
      <c r="L66" s="54"/>
      <c r="M66" s="16"/>
      <c r="N66" s="16"/>
      <c r="O66" s="16"/>
      <c r="P66" s="16"/>
      <c r="Q66" s="16"/>
      <c r="R66" s="16"/>
      <c r="S66" s="16"/>
      <c r="T66" s="16"/>
      <c r="U66" s="16"/>
      <c r="V66" s="16"/>
      <c r="W66" s="16"/>
      <c r="X66" s="16"/>
      <c r="Y66" s="16"/>
      <c r="Z66" s="46"/>
      <c r="AA66" s="46"/>
      <c r="AB66" s="46"/>
      <c r="AC66" s="16"/>
      <c r="AD66" s="46"/>
      <c r="AE66" s="14"/>
      <c r="AF66" s="4" t="str">
        <f t="shared" si="2"/>
        <v>A60</v>
      </c>
    </row>
    <row r="67" spans="1:32">
      <c r="A67" s="13" t="str">
        <f t="shared" si="1"/>
        <v/>
      </c>
      <c r="B67" s="13"/>
      <c r="C67" s="13"/>
      <c r="D67" s="71"/>
      <c r="E67" s="14"/>
      <c r="F67" s="13"/>
      <c r="G67" s="13"/>
      <c r="H67" s="35"/>
      <c r="I67" s="14"/>
      <c r="J67" s="276"/>
      <c r="K67" s="276"/>
      <c r="L67" s="54"/>
      <c r="M67" s="16"/>
      <c r="N67" s="16"/>
      <c r="O67" s="16"/>
      <c r="P67" s="16"/>
      <c r="Q67" s="16"/>
      <c r="R67" s="16"/>
      <c r="S67" s="16"/>
      <c r="T67" s="16"/>
      <c r="U67" s="16"/>
      <c r="V67" s="16"/>
      <c r="W67" s="16"/>
      <c r="X67" s="16"/>
      <c r="Y67" s="16"/>
      <c r="Z67" s="46"/>
      <c r="AA67" s="46"/>
      <c r="AB67" s="46"/>
      <c r="AC67" s="16"/>
      <c r="AD67" s="46"/>
      <c r="AE67" s="14"/>
      <c r="AF67" s="4" t="str">
        <f t="shared" si="2"/>
        <v>A61</v>
      </c>
    </row>
    <row r="68" spans="1:32">
      <c r="A68" s="13" t="str">
        <f t="shared" si="1"/>
        <v/>
      </c>
      <c r="B68" s="13"/>
      <c r="C68" s="13"/>
      <c r="D68" s="71"/>
      <c r="E68" s="14"/>
      <c r="F68" s="13"/>
      <c r="G68" s="13"/>
      <c r="H68" s="35"/>
      <c r="I68" s="14"/>
      <c r="J68" s="276"/>
      <c r="K68" s="276"/>
      <c r="L68" s="54"/>
      <c r="M68" s="16"/>
      <c r="N68" s="16"/>
      <c r="O68" s="16"/>
      <c r="P68" s="16"/>
      <c r="Q68" s="16"/>
      <c r="R68" s="16"/>
      <c r="S68" s="16"/>
      <c r="T68" s="16"/>
      <c r="U68" s="16"/>
      <c r="V68" s="16"/>
      <c r="W68" s="16"/>
      <c r="X68" s="16"/>
      <c r="Y68" s="16"/>
      <c r="Z68" s="46"/>
      <c r="AA68" s="46"/>
      <c r="AB68" s="46"/>
      <c r="AC68" s="16"/>
      <c r="AD68" s="46"/>
      <c r="AE68" s="14"/>
      <c r="AF68" s="4" t="str">
        <f t="shared" si="2"/>
        <v>A62</v>
      </c>
    </row>
    <row r="69" spans="1:32">
      <c r="A69" s="13" t="str">
        <f t="shared" si="1"/>
        <v/>
      </c>
      <c r="B69" s="13"/>
      <c r="C69" s="13"/>
      <c r="D69" s="71"/>
      <c r="E69" s="14"/>
      <c r="F69" s="13"/>
      <c r="G69" s="13"/>
      <c r="H69" s="35"/>
      <c r="I69" s="14"/>
      <c r="J69" s="276"/>
      <c r="K69" s="276"/>
      <c r="L69" s="54"/>
      <c r="M69" s="16"/>
      <c r="N69" s="16"/>
      <c r="O69" s="16"/>
      <c r="P69" s="16"/>
      <c r="Q69" s="16"/>
      <c r="R69" s="16"/>
      <c r="S69" s="16"/>
      <c r="T69" s="16"/>
      <c r="U69" s="16"/>
      <c r="V69" s="16"/>
      <c r="W69" s="16"/>
      <c r="X69" s="16"/>
      <c r="Y69" s="16"/>
      <c r="Z69" s="46"/>
      <c r="AA69" s="46"/>
      <c r="AB69" s="46"/>
      <c r="AC69" s="16"/>
      <c r="AD69" s="46"/>
      <c r="AE69" s="14"/>
      <c r="AF69" s="4" t="str">
        <f t="shared" si="2"/>
        <v>A63</v>
      </c>
    </row>
    <row r="70" spans="1:32">
      <c r="A70" s="13" t="str">
        <f t="shared" si="1"/>
        <v/>
      </c>
      <c r="B70" s="13"/>
      <c r="C70" s="13"/>
      <c r="D70" s="71"/>
      <c r="E70" s="14"/>
      <c r="F70" s="13"/>
      <c r="G70" s="13"/>
      <c r="H70" s="35"/>
      <c r="I70" s="14"/>
      <c r="J70" s="276"/>
      <c r="K70" s="276"/>
      <c r="L70" s="54"/>
      <c r="M70" s="16"/>
      <c r="N70" s="16"/>
      <c r="O70" s="16"/>
      <c r="P70" s="16"/>
      <c r="Q70" s="16"/>
      <c r="R70" s="16"/>
      <c r="S70" s="16"/>
      <c r="T70" s="16"/>
      <c r="U70" s="16"/>
      <c r="V70" s="16"/>
      <c r="W70" s="16"/>
      <c r="X70" s="16"/>
      <c r="Y70" s="16"/>
      <c r="Z70" s="46"/>
      <c r="AA70" s="46"/>
      <c r="AB70" s="46"/>
      <c r="AC70" s="16"/>
      <c r="AD70" s="46"/>
      <c r="AE70" s="14"/>
      <c r="AF70" s="4" t="str">
        <f t="shared" si="2"/>
        <v>A64</v>
      </c>
    </row>
    <row r="71" spans="1:32">
      <c r="A71" s="13" t="str">
        <f t="shared" si="1"/>
        <v/>
      </c>
      <c r="B71" s="13"/>
      <c r="C71" s="13"/>
      <c r="D71" s="71"/>
      <c r="E71" s="14"/>
      <c r="F71" s="13"/>
      <c r="G71" s="13"/>
      <c r="H71" s="35"/>
      <c r="I71" s="14"/>
      <c r="J71" s="276"/>
      <c r="K71" s="276"/>
      <c r="L71" s="54"/>
      <c r="M71" s="16"/>
      <c r="N71" s="16"/>
      <c r="O71" s="16"/>
      <c r="P71" s="16"/>
      <c r="Q71" s="16"/>
      <c r="R71" s="16"/>
      <c r="S71" s="16"/>
      <c r="T71" s="16"/>
      <c r="U71" s="16"/>
      <c r="V71" s="16"/>
      <c r="W71" s="16"/>
      <c r="X71" s="16"/>
      <c r="Y71" s="16"/>
      <c r="Z71" s="46"/>
      <c r="AA71" s="46"/>
      <c r="AB71" s="46"/>
      <c r="AC71" s="16"/>
      <c r="AD71" s="46"/>
      <c r="AE71" s="14"/>
      <c r="AF71" s="4" t="str">
        <f t="shared" si="2"/>
        <v>A65</v>
      </c>
    </row>
    <row r="72" spans="1:32">
      <c r="A72" s="13" t="str">
        <f t="shared" si="1"/>
        <v/>
      </c>
      <c r="B72" s="13"/>
      <c r="C72" s="13"/>
      <c r="D72" s="71"/>
      <c r="E72" s="14"/>
      <c r="F72" s="13"/>
      <c r="G72" s="13"/>
      <c r="H72" s="35"/>
      <c r="I72" s="14"/>
      <c r="J72" s="276"/>
      <c r="K72" s="276"/>
      <c r="L72" s="54"/>
      <c r="M72" s="16"/>
      <c r="N72" s="16"/>
      <c r="O72" s="16"/>
      <c r="P72" s="16"/>
      <c r="Q72" s="16"/>
      <c r="R72" s="16"/>
      <c r="S72" s="16"/>
      <c r="T72" s="16"/>
      <c r="U72" s="16"/>
      <c r="V72" s="16"/>
      <c r="W72" s="16"/>
      <c r="X72" s="16"/>
      <c r="Y72" s="16"/>
      <c r="Z72" s="46"/>
      <c r="AA72" s="46"/>
      <c r="AB72" s="46"/>
      <c r="AC72" s="16"/>
      <c r="AD72" s="46"/>
      <c r="AE72" s="14"/>
      <c r="AF72" s="4" t="str">
        <f t="shared" si="2"/>
        <v>A66</v>
      </c>
    </row>
    <row r="73" spans="1:32">
      <c r="A73" s="13" t="str">
        <f t="shared" si="1"/>
        <v/>
      </c>
      <c r="B73" s="13"/>
      <c r="C73" s="13"/>
      <c r="D73" s="71"/>
      <c r="E73" s="14"/>
      <c r="F73" s="13"/>
      <c r="G73" s="13"/>
      <c r="H73" s="35"/>
      <c r="I73" s="14"/>
      <c r="J73" s="276"/>
      <c r="K73" s="276"/>
      <c r="L73" s="54"/>
      <c r="M73" s="16"/>
      <c r="N73" s="16"/>
      <c r="O73" s="16"/>
      <c r="P73" s="16"/>
      <c r="Q73" s="16"/>
      <c r="R73" s="16"/>
      <c r="S73" s="16"/>
      <c r="T73" s="16"/>
      <c r="U73" s="16"/>
      <c r="V73" s="16"/>
      <c r="W73" s="16"/>
      <c r="X73" s="16"/>
      <c r="Y73" s="16"/>
      <c r="Z73" s="46"/>
      <c r="AA73" s="46"/>
      <c r="AB73" s="46"/>
      <c r="AC73" s="16"/>
      <c r="AD73" s="46"/>
      <c r="AE73" s="14"/>
      <c r="AF73" s="4" t="str">
        <f t="shared" si="2"/>
        <v>A67</v>
      </c>
    </row>
    <row r="74" spans="1:32">
      <c r="A74" s="13" t="str">
        <f t="shared" si="1"/>
        <v/>
      </c>
      <c r="B74" s="13"/>
      <c r="C74" s="13"/>
      <c r="D74" s="71"/>
      <c r="E74" s="14"/>
      <c r="F74" s="13"/>
      <c r="G74" s="13"/>
      <c r="H74" s="35"/>
      <c r="I74" s="14"/>
      <c r="J74" s="276"/>
      <c r="K74" s="276"/>
      <c r="L74" s="54"/>
      <c r="M74" s="16"/>
      <c r="N74" s="16"/>
      <c r="O74" s="16"/>
      <c r="P74" s="16"/>
      <c r="Q74" s="16"/>
      <c r="R74" s="16"/>
      <c r="S74" s="16"/>
      <c r="T74" s="16"/>
      <c r="U74" s="16"/>
      <c r="V74" s="16"/>
      <c r="W74" s="16"/>
      <c r="X74" s="16"/>
      <c r="Y74" s="16"/>
      <c r="Z74" s="46"/>
      <c r="AA74" s="46"/>
      <c r="AB74" s="46"/>
      <c r="AC74" s="16"/>
      <c r="AD74" s="46"/>
      <c r="AE74" s="14"/>
      <c r="AF74" s="4" t="str">
        <f t="shared" si="2"/>
        <v>A68</v>
      </c>
    </row>
    <row r="75" spans="1:32">
      <c r="A75" s="13" t="str">
        <f t="shared" si="1"/>
        <v/>
      </c>
      <c r="B75" s="13"/>
      <c r="C75" s="13"/>
      <c r="D75" s="71"/>
      <c r="E75" s="14"/>
      <c r="F75" s="13"/>
      <c r="G75" s="13"/>
      <c r="H75" s="35"/>
      <c r="I75" s="14"/>
      <c r="J75" s="276"/>
      <c r="K75" s="276"/>
      <c r="L75" s="54"/>
      <c r="M75" s="16"/>
      <c r="N75" s="16"/>
      <c r="O75" s="16"/>
      <c r="P75" s="16"/>
      <c r="Q75" s="16"/>
      <c r="R75" s="16"/>
      <c r="S75" s="16"/>
      <c r="T75" s="16"/>
      <c r="U75" s="16"/>
      <c r="V75" s="16"/>
      <c r="W75" s="16"/>
      <c r="X75" s="16"/>
      <c r="Y75" s="16"/>
      <c r="Z75" s="46"/>
      <c r="AA75" s="46"/>
      <c r="AB75" s="46"/>
      <c r="AC75" s="16"/>
      <c r="AD75" s="46"/>
      <c r="AE75" s="14"/>
      <c r="AF75" s="4" t="str">
        <f t="shared" si="2"/>
        <v>A69</v>
      </c>
    </row>
    <row r="76" spans="1:32">
      <c r="A76" s="13" t="str">
        <f t="shared" si="1"/>
        <v/>
      </c>
      <c r="B76" s="13"/>
      <c r="C76" s="13"/>
      <c r="D76" s="71"/>
      <c r="E76" s="14"/>
      <c r="F76" s="13"/>
      <c r="G76" s="13"/>
      <c r="H76" s="35"/>
      <c r="I76" s="14"/>
      <c r="J76" s="276"/>
      <c r="K76" s="276"/>
      <c r="L76" s="54"/>
      <c r="M76" s="16"/>
      <c r="N76" s="16"/>
      <c r="O76" s="16"/>
      <c r="P76" s="16"/>
      <c r="Q76" s="16"/>
      <c r="R76" s="16"/>
      <c r="S76" s="16"/>
      <c r="T76" s="16"/>
      <c r="U76" s="16"/>
      <c r="V76" s="16"/>
      <c r="W76" s="16"/>
      <c r="X76" s="16"/>
      <c r="Y76" s="16"/>
      <c r="Z76" s="46"/>
      <c r="AA76" s="46"/>
      <c r="AB76" s="46"/>
      <c r="AC76" s="16"/>
      <c r="AD76" s="46"/>
      <c r="AE76" s="14"/>
      <c r="AF76" s="4" t="str">
        <f t="shared" si="2"/>
        <v>A70</v>
      </c>
    </row>
    <row r="77" spans="1:32">
      <c r="A77" s="13" t="str">
        <f t="shared" si="1"/>
        <v/>
      </c>
      <c r="B77" s="13"/>
      <c r="C77" s="13"/>
      <c r="D77" s="71"/>
      <c r="E77" s="14"/>
      <c r="F77" s="13"/>
      <c r="G77" s="13"/>
      <c r="H77" s="35"/>
      <c r="I77" s="14"/>
      <c r="J77" s="276"/>
      <c r="K77" s="276"/>
      <c r="L77" s="54"/>
      <c r="M77" s="16"/>
      <c r="N77" s="16"/>
      <c r="O77" s="16"/>
      <c r="P77" s="16"/>
      <c r="Q77" s="16"/>
      <c r="R77" s="16"/>
      <c r="S77" s="16"/>
      <c r="T77" s="16"/>
      <c r="U77" s="16"/>
      <c r="V77" s="16"/>
      <c r="W77" s="16"/>
      <c r="X77" s="16"/>
      <c r="Y77" s="16"/>
      <c r="Z77" s="46"/>
      <c r="AA77" s="46"/>
      <c r="AB77" s="46"/>
      <c r="AC77" s="16"/>
      <c r="AD77" s="46"/>
      <c r="AE77" s="14"/>
      <c r="AF77" s="4" t="str">
        <f t="shared" si="2"/>
        <v>A71</v>
      </c>
    </row>
    <row r="78" spans="1:32">
      <c r="A78" s="13" t="str">
        <f t="shared" si="1"/>
        <v/>
      </c>
      <c r="B78" s="13"/>
      <c r="C78" s="13"/>
      <c r="D78" s="71"/>
      <c r="E78" s="14"/>
      <c r="F78" s="13"/>
      <c r="G78" s="13"/>
      <c r="H78" s="35"/>
      <c r="I78" s="14"/>
      <c r="J78" s="276"/>
      <c r="K78" s="276"/>
      <c r="L78" s="54"/>
      <c r="M78" s="16"/>
      <c r="N78" s="16"/>
      <c r="O78" s="16"/>
      <c r="P78" s="16"/>
      <c r="Q78" s="16"/>
      <c r="R78" s="16"/>
      <c r="S78" s="16"/>
      <c r="T78" s="16"/>
      <c r="U78" s="16"/>
      <c r="V78" s="16"/>
      <c r="W78" s="16"/>
      <c r="X78" s="16"/>
      <c r="Y78" s="16"/>
      <c r="Z78" s="46"/>
      <c r="AA78" s="46"/>
      <c r="AB78" s="46"/>
      <c r="AC78" s="16"/>
      <c r="AD78" s="46"/>
      <c r="AE78" s="14"/>
      <c r="AF78" s="4" t="str">
        <f t="shared" si="2"/>
        <v>A72</v>
      </c>
    </row>
    <row r="79" spans="1:32">
      <c r="A79" s="13" t="str">
        <f t="shared" si="1"/>
        <v/>
      </c>
      <c r="B79" s="13"/>
      <c r="C79" s="13"/>
      <c r="D79" s="71"/>
      <c r="E79" s="14"/>
      <c r="F79" s="13"/>
      <c r="G79" s="13"/>
      <c r="H79" s="35"/>
      <c r="I79" s="14"/>
      <c r="J79" s="276"/>
      <c r="K79" s="276"/>
      <c r="L79" s="54"/>
      <c r="M79" s="16"/>
      <c r="N79" s="16"/>
      <c r="O79" s="16"/>
      <c r="P79" s="16"/>
      <c r="Q79" s="16"/>
      <c r="R79" s="16"/>
      <c r="S79" s="16"/>
      <c r="T79" s="16"/>
      <c r="U79" s="16"/>
      <c r="V79" s="16"/>
      <c r="W79" s="16"/>
      <c r="X79" s="16"/>
      <c r="Y79" s="16"/>
      <c r="Z79" s="46"/>
      <c r="AA79" s="46"/>
      <c r="AB79" s="46"/>
      <c r="AC79" s="16"/>
      <c r="AD79" s="46"/>
      <c r="AE79" s="14"/>
      <c r="AF79" s="4" t="str">
        <f t="shared" si="2"/>
        <v>A73</v>
      </c>
    </row>
    <row r="80" spans="1:32">
      <c r="A80" s="13" t="str">
        <f t="shared" si="1"/>
        <v/>
      </c>
      <c r="B80" s="13"/>
      <c r="C80" s="13"/>
      <c r="D80" s="71"/>
      <c r="E80" s="14"/>
      <c r="F80" s="13"/>
      <c r="G80" s="13"/>
      <c r="H80" s="35"/>
      <c r="I80" s="14"/>
      <c r="J80" s="276"/>
      <c r="K80" s="276"/>
      <c r="L80" s="54"/>
      <c r="M80" s="16"/>
      <c r="N80" s="16"/>
      <c r="O80" s="16"/>
      <c r="P80" s="16"/>
      <c r="Q80" s="16"/>
      <c r="R80" s="16"/>
      <c r="S80" s="16"/>
      <c r="T80" s="16"/>
      <c r="U80" s="16"/>
      <c r="V80" s="16"/>
      <c r="W80" s="16"/>
      <c r="X80" s="16"/>
      <c r="Y80" s="16"/>
      <c r="Z80" s="46"/>
      <c r="AA80" s="46"/>
      <c r="AB80" s="46"/>
      <c r="AC80" s="16"/>
      <c r="AD80" s="46"/>
      <c r="AE80" s="14"/>
      <c r="AF80" s="4" t="str">
        <f t="shared" si="2"/>
        <v>A74</v>
      </c>
    </row>
    <row r="81" spans="1:32">
      <c r="A81" s="13" t="str">
        <f t="shared" si="1"/>
        <v/>
      </c>
      <c r="B81" s="13"/>
      <c r="C81" s="13"/>
      <c r="D81" s="71"/>
      <c r="E81" s="14"/>
      <c r="F81" s="13"/>
      <c r="G81" s="13"/>
      <c r="H81" s="35"/>
      <c r="I81" s="14"/>
      <c r="J81" s="276"/>
      <c r="K81" s="276"/>
      <c r="L81" s="54"/>
      <c r="M81" s="16"/>
      <c r="N81" s="16"/>
      <c r="O81" s="16"/>
      <c r="P81" s="16"/>
      <c r="Q81" s="16"/>
      <c r="R81" s="16"/>
      <c r="S81" s="16"/>
      <c r="T81" s="16"/>
      <c r="U81" s="16"/>
      <c r="V81" s="16"/>
      <c r="W81" s="16"/>
      <c r="X81" s="16"/>
      <c r="Y81" s="16"/>
      <c r="Z81" s="46"/>
      <c r="AA81" s="46"/>
      <c r="AB81" s="46"/>
      <c r="AC81" s="16"/>
      <c r="AD81" s="46"/>
      <c r="AE81" s="14"/>
      <c r="AF81" s="4" t="str">
        <f t="shared" si="2"/>
        <v>A75</v>
      </c>
    </row>
    <row r="82" spans="1:32">
      <c r="A82" s="13" t="str">
        <f t="shared" si="1"/>
        <v/>
      </c>
      <c r="B82" s="13"/>
      <c r="C82" s="13"/>
      <c r="D82" s="71"/>
      <c r="E82" s="14"/>
      <c r="F82" s="13"/>
      <c r="G82" s="13"/>
      <c r="H82" s="35"/>
      <c r="I82" s="14"/>
      <c r="J82" s="276"/>
      <c r="K82" s="276"/>
      <c r="L82" s="54"/>
      <c r="M82" s="16"/>
      <c r="N82" s="16"/>
      <c r="O82" s="16"/>
      <c r="P82" s="16"/>
      <c r="Q82" s="16"/>
      <c r="R82" s="16"/>
      <c r="S82" s="16"/>
      <c r="T82" s="16"/>
      <c r="U82" s="16"/>
      <c r="V82" s="16"/>
      <c r="W82" s="16"/>
      <c r="X82" s="16"/>
      <c r="Y82" s="16"/>
      <c r="Z82" s="46"/>
      <c r="AA82" s="46"/>
      <c r="AB82" s="46"/>
      <c r="AC82" s="16"/>
      <c r="AD82" s="46"/>
      <c r="AE82" s="14"/>
      <c r="AF82" s="4" t="str">
        <f t="shared" si="2"/>
        <v>A76</v>
      </c>
    </row>
    <row r="83" spans="1:32">
      <c r="A83" s="13" t="str">
        <f t="shared" si="1"/>
        <v/>
      </c>
      <c r="B83" s="13"/>
      <c r="C83" s="13"/>
      <c r="D83" s="71"/>
      <c r="E83" s="14"/>
      <c r="F83" s="13"/>
      <c r="G83" s="13"/>
      <c r="H83" s="35"/>
      <c r="I83" s="14"/>
      <c r="J83" s="276"/>
      <c r="K83" s="276"/>
      <c r="L83" s="54"/>
      <c r="M83" s="16"/>
      <c r="N83" s="16"/>
      <c r="O83" s="16"/>
      <c r="P83" s="16"/>
      <c r="Q83" s="16"/>
      <c r="R83" s="16"/>
      <c r="S83" s="16"/>
      <c r="T83" s="16"/>
      <c r="U83" s="16"/>
      <c r="V83" s="16"/>
      <c r="W83" s="16"/>
      <c r="X83" s="16"/>
      <c r="Y83" s="16"/>
      <c r="Z83" s="46"/>
      <c r="AA83" s="46"/>
      <c r="AB83" s="46"/>
      <c r="AC83" s="16"/>
      <c r="AD83" s="46"/>
      <c r="AE83" s="14"/>
      <c r="AF83" s="4" t="str">
        <f t="shared" si="2"/>
        <v>A77</v>
      </c>
    </row>
    <row r="84" spans="1:32">
      <c r="A84" s="13" t="str">
        <f t="shared" si="1"/>
        <v/>
      </c>
      <c r="B84" s="13"/>
      <c r="C84" s="13"/>
      <c r="D84" s="71"/>
      <c r="E84" s="14"/>
      <c r="F84" s="13"/>
      <c r="G84" s="13"/>
      <c r="H84" s="35"/>
      <c r="I84" s="14"/>
      <c r="J84" s="276"/>
      <c r="K84" s="276"/>
      <c r="L84" s="54"/>
      <c r="M84" s="16"/>
      <c r="N84" s="16"/>
      <c r="O84" s="16"/>
      <c r="P84" s="16"/>
      <c r="Q84" s="16"/>
      <c r="R84" s="16"/>
      <c r="S84" s="16"/>
      <c r="T84" s="16"/>
      <c r="U84" s="16"/>
      <c r="V84" s="16"/>
      <c r="W84" s="16"/>
      <c r="X84" s="16"/>
      <c r="Y84" s="16"/>
      <c r="Z84" s="46"/>
      <c r="AA84" s="46"/>
      <c r="AB84" s="46"/>
      <c r="AC84" s="16"/>
      <c r="AD84" s="46"/>
      <c r="AE84" s="14"/>
      <c r="AF84" s="4" t="str">
        <f t="shared" si="2"/>
        <v>A78</v>
      </c>
    </row>
    <row r="85" spans="1:32">
      <c r="A85" s="13" t="str">
        <f t="shared" si="1"/>
        <v/>
      </c>
      <c r="B85" s="13"/>
      <c r="C85" s="13"/>
      <c r="D85" s="71"/>
      <c r="E85" s="14"/>
      <c r="F85" s="13"/>
      <c r="G85" s="13"/>
      <c r="H85" s="35"/>
      <c r="I85" s="14"/>
      <c r="J85" s="276"/>
      <c r="K85" s="276"/>
      <c r="L85" s="54"/>
      <c r="M85" s="16"/>
      <c r="N85" s="16"/>
      <c r="O85" s="16"/>
      <c r="P85" s="16"/>
      <c r="Q85" s="16"/>
      <c r="R85" s="16"/>
      <c r="S85" s="16"/>
      <c r="T85" s="16"/>
      <c r="U85" s="16"/>
      <c r="V85" s="16"/>
      <c r="W85" s="16"/>
      <c r="X85" s="16"/>
      <c r="Y85" s="16"/>
      <c r="Z85" s="46"/>
      <c r="AA85" s="46"/>
      <c r="AB85" s="46"/>
      <c r="AC85" s="16"/>
      <c r="AD85" s="46"/>
      <c r="AE85" s="14"/>
      <c r="AF85" s="4" t="str">
        <f t="shared" si="2"/>
        <v>A79</v>
      </c>
    </row>
    <row r="86" spans="1:32">
      <c r="A86" s="13" t="str">
        <f t="shared" si="1"/>
        <v/>
      </c>
      <c r="B86" s="13"/>
      <c r="C86" s="13"/>
      <c r="D86" s="71"/>
      <c r="E86" s="14"/>
      <c r="F86" s="13"/>
      <c r="G86" s="13"/>
      <c r="H86" s="35"/>
      <c r="I86" s="14"/>
      <c r="J86" s="276"/>
      <c r="K86" s="276"/>
      <c r="L86" s="54"/>
      <c r="M86" s="16"/>
      <c r="N86" s="16"/>
      <c r="O86" s="16"/>
      <c r="P86" s="16"/>
      <c r="Q86" s="16"/>
      <c r="R86" s="16"/>
      <c r="S86" s="16"/>
      <c r="T86" s="16"/>
      <c r="U86" s="16"/>
      <c r="V86" s="16"/>
      <c r="W86" s="16"/>
      <c r="X86" s="16"/>
      <c r="Y86" s="16"/>
      <c r="Z86" s="46"/>
      <c r="AA86" s="46"/>
      <c r="AB86" s="46"/>
      <c r="AC86" s="16"/>
      <c r="AD86" s="46"/>
      <c r="AE86" s="14"/>
      <c r="AF86" s="4" t="str">
        <f t="shared" si="2"/>
        <v>A80</v>
      </c>
    </row>
    <row r="87" spans="1:32">
      <c r="A87" s="13" t="str">
        <f t="shared" si="1"/>
        <v/>
      </c>
      <c r="B87" s="13"/>
      <c r="C87" s="13"/>
      <c r="D87" s="71"/>
      <c r="E87" s="14"/>
      <c r="F87" s="13"/>
      <c r="G87" s="13"/>
      <c r="H87" s="35"/>
      <c r="I87" s="14"/>
      <c r="J87" s="276"/>
      <c r="K87" s="276"/>
      <c r="L87" s="54"/>
      <c r="M87" s="16"/>
      <c r="N87" s="16"/>
      <c r="O87" s="16"/>
      <c r="P87" s="16"/>
      <c r="Q87" s="16"/>
      <c r="R87" s="16"/>
      <c r="S87" s="16"/>
      <c r="T87" s="16"/>
      <c r="U87" s="16"/>
      <c r="V87" s="16"/>
      <c r="W87" s="16"/>
      <c r="X87" s="16"/>
      <c r="Y87" s="16"/>
      <c r="Z87" s="46"/>
      <c r="AA87" s="46"/>
      <c r="AB87" s="46"/>
      <c r="AC87" s="16"/>
      <c r="AD87" s="46"/>
      <c r="AE87" s="14"/>
      <c r="AF87" s="4" t="str">
        <f t="shared" si="2"/>
        <v>A81</v>
      </c>
    </row>
    <row r="88" spans="1:32">
      <c r="A88" s="13" t="str">
        <f t="shared" si="1"/>
        <v/>
      </c>
      <c r="B88" s="13"/>
      <c r="C88" s="13"/>
      <c r="D88" s="71"/>
      <c r="E88" s="14"/>
      <c r="F88" s="13"/>
      <c r="G88" s="13"/>
      <c r="H88" s="35"/>
      <c r="I88" s="14"/>
      <c r="J88" s="276"/>
      <c r="K88" s="276"/>
      <c r="L88" s="54"/>
      <c r="M88" s="16"/>
      <c r="N88" s="16"/>
      <c r="O88" s="16"/>
      <c r="P88" s="16"/>
      <c r="Q88" s="16"/>
      <c r="R88" s="16"/>
      <c r="S88" s="16"/>
      <c r="T88" s="16"/>
      <c r="U88" s="16"/>
      <c r="V88" s="16"/>
      <c r="W88" s="16"/>
      <c r="X88" s="16"/>
      <c r="Y88" s="16"/>
      <c r="Z88" s="46"/>
      <c r="AA88" s="46"/>
      <c r="AB88" s="46"/>
      <c r="AC88" s="16"/>
      <c r="AD88" s="46"/>
      <c r="AE88" s="14"/>
      <c r="AF88" s="4" t="str">
        <f t="shared" si="2"/>
        <v>A82</v>
      </c>
    </row>
    <row r="89" spans="1:32">
      <c r="A89" s="13" t="str">
        <f t="shared" si="1"/>
        <v/>
      </c>
      <c r="B89" s="13"/>
      <c r="C89" s="13"/>
      <c r="D89" s="71"/>
      <c r="E89" s="14"/>
      <c r="F89" s="13"/>
      <c r="G89" s="13"/>
      <c r="H89" s="35"/>
      <c r="I89" s="14"/>
      <c r="J89" s="276"/>
      <c r="K89" s="276"/>
      <c r="L89" s="54"/>
      <c r="M89" s="16"/>
      <c r="N89" s="16"/>
      <c r="O89" s="16"/>
      <c r="P89" s="16"/>
      <c r="Q89" s="16"/>
      <c r="R89" s="16"/>
      <c r="S89" s="16"/>
      <c r="T89" s="16"/>
      <c r="U89" s="16"/>
      <c r="V89" s="16"/>
      <c r="W89" s="16"/>
      <c r="X89" s="16"/>
      <c r="Y89" s="16"/>
      <c r="Z89" s="46"/>
      <c r="AA89" s="46"/>
      <c r="AB89" s="46"/>
      <c r="AC89" s="16"/>
      <c r="AD89" s="46"/>
      <c r="AE89" s="14"/>
      <c r="AF89" s="4" t="str">
        <f t="shared" si="2"/>
        <v>A83</v>
      </c>
    </row>
    <row r="90" spans="1:32">
      <c r="A90" s="13" t="str">
        <f t="shared" si="1"/>
        <v/>
      </c>
      <c r="B90" s="13"/>
      <c r="C90" s="13"/>
      <c r="D90" s="71"/>
      <c r="E90" s="14"/>
      <c r="F90" s="13"/>
      <c r="G90" s="13"/>
      <c r="H90" s="35"/>
      <c r="I90" s="14"/>
      <c r="J90" s="276"/>
      <c r="K90" s="276"/>
      <c r="L90" s="54"/>
      <c r="M90" s="16"/>
      <c r="N90" s="16"/>
      <c r="O90" s="16"/>
      <c r="P90" s="16"/>
      <c r="Q90" s="16"/>
      <c r="R90" s="16"/>
      <c r="S90" s="16"/>
      <c r="T90" s="16"/>
      <c r="U90" s="16"/>
      <c r="V90" s="16"/>
      <c r="W90" s="16"/>
      <c r="X90" s="16"/>
      <c r="Y90" s="16"/>
      <c r="Z90" s="46"/>
      <c r="AA90" s="46"/>
      <c r="AB90" s="46"/>
      <c r="AC90" s="16"/>
      <c r="AD90" s="46"/>
      <c r="AE90" s="14"/>
      <c r="AF90" s="4" t="str">
        <f t="shared" si="2"/>
        <v>A84</v>
      </c>
    </row>
    <row r="91" spans="1:32">
      <c r="A91" s="13" t="str">
        <f t="shared" si="1"/>
        <v/>
      </c>
      <c r="B91" s="13"/>
      <c r="C91" s="13"/>
      <c r="D91" s="71"/>
      <c r="E91" s="14"/>
      <c r="F91" s="13"/>
      <c r="G91" s="13"/>
      <c r="H91" s="35"/>
      <c r="I91" s="14"/>
      <c r="J91" s="276"/>
      <c r="K91" s="276"/>
      <c r="L91" s="54"/>
      <c r="M91" s="16"/>
      <c r="N91" s="16"/>
      <c r="O91" s="16"/>
      <c r="P91" s="16"/>
      <c r="Q91" s="16"/>
      <c r="R91" s="16"/>
      <c r="S91" s="16"/>
      <c r="T91" s="16"/>
      <c r="U91" s="16"/>
      <c r="V91" s="16"/>
      <c r="W91" s="16"/>
      <c r="X91" s="16"/>
      <c r="Y91" s="16"/>
      <c r="Z91" s="46"/>
      <c r="AA91" s="46"/>
      <c r="AB91" s="46"/>
      <c r="AC91" s="16"/>
      <c r="AD91" s="46"/>
      <c r="AE91" s="14"/>
      <c r="AF91" s="4" t="str">
        <f t="shared" si="2"/>
        <v>A85</v>
      </c>
    </row>
    <row r="92" spans="1:32">
      <c r="A92" s="13" t="str">
        <f t="shared" si="1"/>
        <v/>
      </c>
      <c r="B92" s="13"/>
      <c r="C92" s="13"/>
      <c r="D92" s="71"/>
      <c r="E92" s="14"/>
      <c r="F92" s="13"/>
      <c r="G92" s="13"/>
      <c r="H92" s="35"/>
      <c r="I92" s="14"/>
      <c r="J92" s="276"/>
      <c r="K92" s="276"/>
      <c r="L92" s="54"/>
      <c r="M92" s="16"/>
      <c r="N92" s="16"/>
      <c r="O92" s="16"/>
      <c r="P92" s="16"/>
      <c r="Q92" s="16"/>
      <c r="R92" s="16"/>
      <c r="S92" s="16"/>
      <c r="T92" s="16"/>
      <c r="U92" s="16"/>
      <c r="V92" s="16"/>
      <c r="W92" s="16"/>
      <c r="X92" s="16"/>
      <c r="Y92" s="16"/>
      <c r="Z92" s="46"/>
      <c r="AA92" s="46"/>
      <c r="AB92" s="46"/>
      <c r="AC92" s="16"/>
      <c r="AD92" s="46"/>
      <c r="AE92" s="14"/>
      <c r="AF92" s="4" t="str">
        <f t="shared" si="2"/>
        <v>A86</v>
      </c>
    </row>
    <row r="93" spans="1:32">
      <c r="A93" s="13" t="str">
        <f t="shared" si="1"/>
        <v/>
      </c>
      <c r="B93" s="13"/>
      <c r="C93" s="13"/>
      <c r="D93" s="71"/>
      <c r="E93" s="14"/>
      <c r="F93" s="13"/>
      <c r="G93" s="13"/>
      <c r="H93" s="35"/>
      <c r="I93" s="14"/>
      <c r="J93" s="276"/>
      <c r="K93" s="276"/>
      <c r="L93" s="54"/>
      <c r="M93" s="16"/>
      <c r="N93" s="16"/>
      <c r="O93" s="16"/>
      <c r="P93" s="16"/>
      <c r="Q93" s="16"/>
      <c r="R93" s="16"/>
      <c r="S93" s="16"/>
      <c r="T93" s="16"/>
      <c r="U93" s="16"/>
      <c r="V93" s="16"/>
      <c r="W93" s="16"/>
      <c r="X93" s="16"/>
      <c r="Y93" s="16"/>
      <c r="Z93" s="46"/>
      <c r="AA93" s="46"/>
      <c r="AB93" s="46"/>
      <c r="AC93" s="16"/>
      <c r="AD93" s="46"/>
      <c r="AE93" s="14"/>
      <c r="AF93" s="4" t="str">
        <f t="shared" si="2"/>
        <v>A87</v>
      </c>
    </row>
    <row r="94" spans="1:32">
      <c r="A94" s="13" t="str">
        <f t="shared" si="1"/>
        <v/>
      </c>
      <c r="B94" s="13"/>
      <c r="C94" s="13"/>
      <c r="D94" s="71"/>
      <c r="E94" s="14"/>
      <c r="F94" s="13"/>
      <c r="G94" s="13"/>
      <c r="H94" s="35"/>
      <c r="I94" s="14"/>
      <c r="J94" s="276"/>
      <c r="K94" s="276"/>
      <c r="L94" s="54"/>
      <c r="M94" s="16"/>
      <c r="N94" s="16"/>
      <c r="O94" s="16"/>
      <c r="P94" s="16"/>
      <c r="Q94" s="16"/>
      <c r="R94" s="16"/>
      <c r="S94" s="16"/>
      <c r="T94" s="16"/>
      <c r="U94" s="16"/>
      <c r="V94" s="16"/>
      <c r="W94" s="16"/>
      <c r="X94" s="16"/>
      <c r="Y94" s="16"/>
      <c r="Z94" s="46"/>
      <c r="AA94" s="46"/>
      <c r="AB94" s="46"/>
      <c r="AC94" s="16"/>
      <c r="AD94" s="46"/>
      <c r="AE94" s="14"/>
      <c r="AF94" s="4" t="str">
        <f t="shared" si="2"/>
        <v>A88</v>
      </c>
    </row>
    <row r="95" spans="1:32">
      <c r="A95" s="13" t="str">
        <f t="shared" si="1"/>
        <v/>
      </c>
      <c r="B95" s="13"/>
      <c r="C95" s="13"/>
      <c r="D95" s="71"/>
      <c r="E95" s="14"/>
      <c r="F95" s="13"/>
      <c r="G95" s="13"/>
      <c r="H95" s="35"/>
      <c r="I95" s="14"/>
      <c r="J95" s="276"/>
      <c r="K95" s="276"/>
      <c r="L95" s="54"/>
      <c r="M95" s="16"/>
      <c r="N95" s="16"/>
      <c r="O95" s="16"/>
      <c r="P95" s="16"/>
      <c r="Q95" s="16"/>
      <c r="R95" s="16"/>
      <c r="S95" s="16"/>
      <c r="T95" s="16"/>
      <c r="U95" s="16"/>
      <c r="V95" s="16"/>
      <c r="W95" s="16"/>
      <c r="X95" s="16"/>
      <c r="Y95" s="16"/>
      <c r="Z95" s="46"/>
      <c r="AA95" s="46"/>
      <c r="AB95" s="46"/>
      <c r="AC95" s="16"/>
      <c r="AD95" s="46"/>
      <c r="AE95" s="14"/>
      <c r="AF95" s="4" t="str">
        <f t="shared" si="2"/>
        <v>A89</v>
      </c>
    </row>
    <row r="96" spans="1:32">
      <c r="A96" s="13" t="str">
        <f t="shared" si="1"/>
        <v/>
      </c>
      <c r="B96" s="13"/>
      <c r="C96" s="13"/>
      <c r="D96" s="71"/>
      <c r="E96" s="14"/>
      <c r="F96" s="13"/>
      <c r="G96" s="13"/>
      <c r="H96" s="35"/>
      <c r="I96" s="14"/>
      <c r="J96" s="276"/>
      <c r="K96" s="276"/>
      <c r="L96" s="54"/>
      <c r="M96" s="16"/>
      <c r="N96" s="16"/>
      <c r="O96" s="16"/>
      <c r="P96" s="16"/>
      <c r="Q96" s="16"/>
      <c r="R96" s="16"/>
      <c r="S96" s="16"/>
      <c r="T96" s="16"/>
      <c r="U96" s="16"/>
      <c r="V96" s="16"/>
      <c r="W96" s="16"/>
      <c r="X96" s="16"/>
      <c r="Y96" s="16"/>
      <c r="Z96" s="46"/>
      <c r="AA96" s="46"/>
      <c r="AB96" s="46"/>
      <c r="AC96" s="16"/>
      <c r="AD96" s="46"/>
      <c r="AE96" s="14"/>
      <c r="AF96" s="4" t="str">
        <f t="shared" si="2"/>
        <v>A90</v>
      </c>
    </row>
    <row r="97" spans="1:32">
      <c r="A97" s="13" t="str">
        <f t="shared" si="1"/>
        <v/>
      </c>
      <c r="B97" s="13"/>
      <c r="C97" s="13"/>
      <c r="D97" s="71"/>
      <c r="E97" s="14"/>
      <c r="F97" s="13"/>
      <c r="G97" s="13"/>
      <c r="H97" s="35"/>
      <c r="I97" s="14"/>
      <c r="J97" s="276"/>
      <c r="K97" s="276"/>
      <c r="L97" s="54"/>
      <c r="M97" s="16"/>
      <c r="N97" s="16"/>
      <c r="O97" s="16"/>
      <c r="P97" s="16"/>
      <c r="Q97" s="16"/>
      <c r="R97" s="16"/>
      <c r="S97" s="16"/>
      <c r="T97" s="16"/>
      <c r="U97" s="16"/>
      <c r="V97" s="16"/>
      <c r="W97" s="16"/>
      <c r="X97" s="16"/>
      <c r="Y97" s="16"/>
      <c r="Z97" s="46"/>
      <c r="AA97" s="46"/>
      <c r="AB97" s="46"/>
      <c r="AC97" s="16"/>
      <c r="AD97" s="46"/>
      <c r="AE97" s="14"/>
      <c r="AF97" s="4" t="str">
        <f t="shared" si="2"/>
        <v>A91</v>
      </c>
    </row>
    <row r="98" spans="1:32">
      <c r="A98" s="13" t="str">
        <f t="shared" si="1"/>
        <v/>
      </c>
      <c r="B98" s="13"/>
      <c r="C98" s="13"/>
      <c r="D98" s="71"/>
      <c r="E98" s="14"/>
      <c r="F98" s="13"/>
      <c r="G98" s="13"/>
      <c r="H98" s="35"/>
      <c r="I98" s="14"/>
      <c r="J98" s="276"/>
      <c r="K98" s="276"/>
      <c r="L98" s="54"/>
      <c r="M98" s="16"/>
      <c r="N98" s="16"/>
      <c r="O98" s="16"/>
      <c r="P98" s="16"/>
      <c r="Q98" s="16"/>
      <c r="R98" s="16"/>
      <c r="S98" s="16"/>
      <c r="T98" s="16"/>
      <c r="U98" s="16"/>
      <c r="V98" s="16"/>
      <c r="W98" s="16"/>
      <c r="X98" s="16"/>
      <c r="Y98" s="16"/>
      <c r="Z98" s="46"/>
      <c r="AA98" s="46"/>
      <c r="AB98" s="46"/>
      <c r="AC98" s="16"/>
      <c r="AD98" s="46"/>
      <c r="AE98" s="14"/>
      <c r="AF98" s="4" t="str">
        <f t="shared" si="2"/>
        <v>A92</v>
      </c>
    </row>
    <row r="99" spans="1:32">
      <c r="A99" s="13" t="str">
        <f t="shared" si="1"/>
        <v/>
      </c>
      <c r="B99" s="13"/>
      <c r="C99" s="13"/>
      <c r="D99" s="71"/>
      <c r="E99" s="14"/>
      <c r="F99" s="13"/>
      <c r="G99" s="13"/>
      <c r="H99" s="35"/>
      <c r="I99" s="14"/>
      <c r="J99" s="276"/>
      <c r="K99" s="276"/>
      <c r="L99" s="54"/>
      <c r="M99" s="16"/>
      <c r="N99" s="16"/>
      <c r="O99" s="16"/>
      <c r="P99" s="16"/>
      <c r="Q99" s="16"/>
      <c r="R99" s="16"/>
      <c r="S99" s="16"/>
      <c r="T99" s="16"/>
      <c r="U99" s="16"/>
      <c r="V99" s="16"/>
      <c r="W99" s="16"/>
      <c r="X99" s="16"/>
      <c r="Y99" s="16"/>
      <c r="Z99" s="46"/>
      <c r="AA99" s="46"/>
      <c r="AB99" s="46"/>
      <c r="AC99" s="16"/>
      <c r="AD99" s="46"/>
      <c r="AE99" s="14"/>
      <c r="AF99" s="4" t="str">
        <f t="shared" si="2"/>
        <v>A93</v>
      </c>
    </row>
    <row r="100" spans="1:32">
      <c r="A100" s="13" t="str">
        <f t="shared" si="1"/>
        <v/>
      </c>
      <c r="B100" s="13"/>
      <c r="C100" s="13"/>
      <c r="D100" s="71"/>
      <c r="E100" s="14"/>
      <c r="F100" s="13"/>
      <c r="G100" s="13"/>
      <c r="H100" s="35"/>
      <c r="I100" s="14"/>
      <c r="J100" s="276"/>
      <c r="K100" s="276"/>
      <c r="L100" s="54"/>
      <c r="M100" s="16"/>
      <c r="N100" s="16"/>
      <c r="O100" s="16"/>
      <c r="P100" s="16"/>
      <c r="Q100" s="16"/>
      <c r="R100" s="16"/>
      <c r="S100" s="16"/>
      <c r="T100" s="16"/>
      <c r="U100" s="16"/>
      <c r="V100" s="16"/>
      <c r="W100" s="16"/>
      <c r="X100" s="16"/>
      <c r="Y100" s="16"/>
      <c r="Z100" s="46"/>
      <c r="AA100" s="46"/>
      <c r="AB100" s="46"/>
      <c r="AC100" s="16"/>
      <c r="AD100" s="46"/>
      <c r="AE100" s="14"/>
      <c r="AF100" s="4" t="str">
        <f t="shared" si="2"/>
        <v>A94</v>
      </c>
    </row>
    <row r="101" spans="1:32">
      <c r="A101" s="13" t="str">
        <f t="shared" si="1"/>
        <v/>
      </c>
      <c r="B101" s="13"/>
      <c r="C101" s="13"/>
      <c r="D101" s="71"/>
      <c r="E101" s="14"/>
      <c r="F101" s="13"/>
      <c r="G101" s="13"/>
      <c r="H101" s="35"/>
      <c r="I101" s="14"/>
      <c r="J101" s="276"/>
      <c r="K101" s="276"/>
      <c r="L101" s="54"/>
      <c r="M101" s="16"/>
      <c r="N101" s="16"/>
      <c r="O101" s="16"/>
      <c r="P101" s="16"/>
      <c r="Q101" s="16"/>
      <c r="R101" s="16"/>
      <c r="S101" s="16"/>
      <c r="T101" s="16"/>
      <c r="U101" s="16"/>
      <c r="V101" s="16"/>
      <c r="W101" s="16"/>
      <c r="X101" s="16"/>
      <c r="Y101" s="16"/>
      <c r="Z101" s="46"/>
      <c r="AA101" s="46"/>
      <c r="AB101" s="46"/>
      <c r="AC101" s="16"/>
      <c r="AD101" s="46"/>
      <c r="AE101" s="14"/>
      <c r="AF101" s="4" t="str">
        <f t="shared" si="2"/>
        <v>A95</v>
      </c>
    </row>
    <row r="102" spans="1:32">
      <c r="A102" s="13" t="str">
        <f t="shared" si="1"/>
        <v/>
      </c>
      <c r="B102" s="13"/>
      <c r="C102" s="13"/>
      <c r="D102" s="71"/>
      <c r="E102" s="14"/>
      <c r="F102" s="13"/>
      <c r="G102" s="13"/>
      <c r="H102" s="35"/>
      <c r="I102" s="14"/>
      <c r="J102" s="276"/>
      <c r="K102" s="276"/>
      <c r="L102" s="54"/>
      <c r="M102" s="16"/>
      <c r="N102" s="16"/>
      <c r="O102" s="16"/>
      <c r="P102" s="16"/>
      <c r="Q102" s="16"/>
      <c r="R102" s="16"/>
      <c r="S102" s="16"/>
      <c r="T102" s="16"/>
      <c r="U102" s="16"/>
      <c r="V102" s="16"/>
      <c r="W102" s="16"/>
      <c r="X102" s="16"/>
      <c r="Y102" s="16"/>
      <c r="Z102" s="46"/>
      <c r="AA102" s="46"/>
      <c r="AB102" s="46"/>
      <c r="AC102" s="16"/>
      <c r="AD102" s="46"/>
      <c r="AE102" s="14"/>
      <c r="AF102" s="4" t="str">
        <f t="shared" si="2"/>
        <v>A96</v>
      </c>
    </row>
    <row r="103" spans="1:32">
      <c r="A103" s="13" t="str">
        <f t="shared" si="1"/>
        <v/>
      </c>
      <c r="B103" s="13"/>
      <c r="C103" s="13"/>
      <c r="D103" s="71"/>
      <c r="E103" s="14"/>
      <c r="F103" s="13"/>
      <c r="G103" s="13"/>
      <c r="H103" s="35"/>
      <c r="I103" s="14"/>
      <c r="J103" s="276"/>
      <c r="K103" s="276"/>
      <c r="L103" s="54"/>
      <c r="M103" s="16"/>
      <c r="N103" s="16"/>
      <c r="O103" s="16"/>
      <c r="P103" s="16"/>
      <c r="Q103" s="16"/>
      <c r="R103" s="16"/>
      <c r="S103" s="16"/>
      <c r="T103" s="16"/>
      <c r="U103" s="16"/>
      <c r="V103" s="16"/>
      <c r="W103" s="16"/>
      <c r="X103" s="16"/>
      <c r="Y103" s="16"/>
      <c r="Z103" s="46"/>
      <c r="AA103" s="46"/>
      <c r="AB103" s="46"/>
      <c r="AC103" s="16"/>
      <c r="AD103" s="46"/>
      <c r="AE103" s="14"/>
      <c r="AF103" s="4" t="str">
        <f t="shared" si="2"/>
        <v>A97</v>
      </c>
    </row>
    <row r="104" spans="1:32">
      <c r="A104" s="13" t="str">
        <f t="shared" si="1"/>
        <v/>
      </c>
      <c r="B104" s="13"/>
      <c r="C104" s="13"/>
      <c r="D104" s="71"/>
      <c r="E104" s="14"/>
      <c r="F104" s="13"/>
      <c r="G104" s="13"/>
      <c r="H104" s="35"/>
      <c r="I104" s="14"/>
      <c r="J104" s="276"/>
      <c r="K104" s="276"/>
      <c r="L104" s="54"/>
      <c r="M104" s="16"/>
      <c r="N104" s="16"/>
      <c r="O104" s="16"/>
      <c r="P104" s="16"/>
      <c r="Q104" s="16"/>
      <c r="R104" s="16"/>
      <c r="S104" s="16"/>
      <c r="T104" s="16"/>
      <c r="U104" s="16"/>
      <c r="V104" s="16"/>
      <c r="W104" s="16"/>
      <c r="X104" s="16"/>
      <c r="Y104" s="16"/>
      <c r="Z104" s="46"/>
      <c r="AA104" s="46"/>
      <c r="AB104" s="46"/>
      <c r="AC104" s="16"/>
      <c r="AD104" s="46"/>
      <c r="AE104" s="14"/>
      <c r="AF104" s="4" t="str">
        <f t="shared" si="2"/>
        <v>A98</v>
      </c>
    </row>
    <row r="105" spans="1:32">
      <c r="A105" s="13" t="str">
        <f t="shared" si="1"/>
        <v/>
      </c>
      <c r="B105" s="13"/>
      <c r="C105" s="13"/>
      <c r="D105" s="71"/>
      <c r="E105" s="14"/>
      <c r="F105" s="13"/>
      <c r="G105" s="13"/>
      <c r="H105" s="35"/>
      <c r="I105" s="14"/>
      <c r="J105" s="276"/>
      <c r="K105" s="276"/>
      <c r="L105" s="54"/>
      <c r="M105" s="16"/>
      <c r="N105" s="16"/>
      <c r="O105" s="16"/>
      <c r="P105" s="16"/>
      <c r="Q105" s="16"/>
      <c r="R105" s="16"/>
      <c r="S105" s="16"/>
      <c r="T105" s="16"/>
      <c r="U105" s="16"/>
      <c r="V105" s="16"/>
      <c r="W105" s="16"/>
      <c r="X105" s="16"/>
      <c r="Y105" s="16"/>
      <c r="Z105" s="46"/>
      <c r="AA105" s="46"/>
      <c r="AB105" s="46"/>
      <c r="AC105" s="16"/>
      <c r="AD105" s="46"/>
      <c r="AE105" s="14"/>
      <c r="AF105" s="4" t="str">
        <f t="shared" si="2"/>
        <v>A99</v>
      </c>
    </row>
    <row r="106" spans="1:32">
      <c r="A106" s="13" t="str">
        <f t="shared" si="1"/>
        <v/>
      </c>
      <c r="B106" s="13"/>
      <c r="C106" s="13"/>
      <c r="D106" s="71"/>
      <c r="E106" s="14"/>
      <c r="F106" s="13"/>
      <c r="G106" s="13"/>
      <c r="H106" s="35"/>
      <c r="I106" s="14"/>
      <c r="J106" s="276"/>
      <c r="K106" s="276"/>
      <c r="L106" s="54"/>
      <c r="M106" s="16"/>
      <c r="N106" s="16"/>
      <c r="O106" s="16"/>
      <c r="P106" s="16"/>
      <c r="Q106" s="16"/>
      <c r="R106" s="16"/>
      <c r="S106" s="16"/>
      <c r="T106" s="16"/>
      <c r="U106" s="16"/>
      <c r="V106" s="16"/>
      <c r="W106" s="16"/>
      <c r="X106" s="16"/>
      <c r="Y106" s="16"/>
      <c r="Z106" s="46"/>
      <c r="AA106" s="46"/>
      <c r="AB106" s="46"/>
      <c r="AC106" s="16"/>
      <c r="AD106" s="46"/>
      <c r="AE106" s="14"/>
      <c r="AF106" s="4" t="str">
        <f t="shared" si="2"/>
        <v>A100</v>
      </c>
    </row>
    <row r="107" spans="1:32">
      <c r="A107" s="13" t="str">
        <f t="shared" si="1"/>
        <v/>
      </c>
      <c r="B107" s="13"/>
      <c r="C107" s="13"/>
      <c r="D107" s="71"/>
      <c r="E107" s="14"/>
      <c r="F107" s="13"/>
      <c r="G107" s="13"/>
      <c r="H107" s="35"/>
      <c r="I107" s="14"/>
      <c r="J107" s="276"/>
      <c r="K107" s="276"/>
      <c r="L107" s="54"/>
      <c r="M107" s="16"/>
      <c r="N107" s="16"/>
      <c r="O107" s="16"/>
      <c r="P107" s="16"/>
      <c r="Q107" s="16"/>
      <c r="R107" s="16"/>
      <c r="S107" s="16"/>
      <c r="T107" s="16"/>
      <c r="U107" s="16"/>
      <c r="V107" s="16"/>
      <c r="W107" s="16"/>
      <c r="X107" s="16"/>
      <c r="Y107" s="16"/>
      <c r="Z107" s="46"/>
      <c r="AA107" s="46"/>
      <c r="AB107" s="46"/>
      <c r="AC107" s="16"/>
      <c r="AD107" s="46"/>
      <c r="AE107" s="14"/>
      <c r="AF107" s="4" t="str">
        <f t="shared" si="2"/>
        <v>A101</v>
      </c>
    </row>
    <row r="108" spans="1:32">
      <c r="A108" s="13" t="str">
        <f t="shared" si="1"/>
        <v/>
      </c>
      <c r="B108" s="13"/>
      <c r="C108" s="13"/>
      <c r="D108" s="71"/>
      <c r="E108" s="14"/>
      <c r="F108" s="13"/>
      <c r="G108" s="13"/>
      <c r="H108" s="35"/>
      <c r="I108" s="14"/>
      <c r="J108" s="276"/>
      <c r="K108" s="276"/>
      <c r="L108" s="54"/>
      <c r="M108" s="16"/>
      <c r="N108" s="16"/>
      <c r="O108" s="16"/>
      <c r="P108" s="16"/>
      <c r="Q108" s="16"/>
      <c r="R108" s="16"/>
      <c r="S108" s="16"/>
      <c r="T108" s="16"/>
      <c r="U108" s="16"/>
      <c r="V108" s="16"/>
      <c r="W108" s="16"/>
      <c r="X108" s="16"/>
      <c r="Y108" s="16"/>
      <c r="Z108" s="46"/>
      <c r="AA108" s="46"/>
      <c r="AB108" s="46"/>
      <c r="AC108" s="16"/>
      <c r="AD108" s="46"/>
      <c r="AE108" s="14"/>
      <c r="AF108" s="4" t="str">
        <f t="shared" si="2"/>
        <v>A102</v>
      </c>
    </row>
    <row r="109" spans="1:32">
      <c r="A109" s="13" t="str">
        <f t="shared" si="1"/>
        <v/>
      </c>
      <c r="B109" s="13"/>
      <c r="C109" s="13"/>
      <c r="D109" s="71"/>
      <c r="E109" s="14"/>
      <c r="F109" s="13"/>
      <c r="G109" s="13"/>
      <c r="H109" s="35"/>
      <c r="I109" s="14"/>
      <c r="J109" s="276"/>
      <c r="K109" s="276"/>
      <c r="L109" s="54"/>
      <c r="M109" s="16"/>
      <c r="N109" s="16"/>
      <c r="O109" s="16"/>
      <c r="P109" s="16"/>
      <c r="Q109" s="16"/>
      <c r="R109" s="16"/>
      <c r="S109" s="16"/>
      <c r="T109" s="16"/>
      <c r="U109" s="16"/>
      <c r="V109" s="16"/>
      <c r="W109" s="16"/>
      <c r="X109" s="16"/>
      <c r="Y109" s="16"/>
      <c r="Z109" s="46"/>
      <c r="AA109" s="46"/>
      <c r="AB109" s="46"/>
      <c r="AC109" s="16"/>
      <c r="AD109" s="46"/>
      <c r="AE109" s="14"/>
      <c r="AF109" s="4" t="str">
        <f t="shared" si="2"/>
        <v>A103</v>
      </c>
    </row>
    <row r="110" spans="1:32">
      <c r="A110" s="13" t="str">
        <f t="shared" si="1"/>
        <v/>
      </c>
      <c r="B110" s="13"/>
      <c r="C110" s="13"/>
      <c r="D110" s="71"/>
      <c r="E110" s="14"/>
      <c r="F110" s="13"/>
      <c r="G110" s="13"/>
      <c r="H110" s="35"/>
      <c r="I110" s="14"/>
      <c r="J110" s="276"/>
      <c r="K110" s="276"/>
      <c r="L110" s="54"/>
      <c r="M110" s="16"/>
      <c r="N110" s="16"/>
      <c r="O110" s="16"/>
      <c r="P110" s="16"/>
      <c r="Q110" s="16"/>
      <c r="R110" s="16"/>
      <c r="S110" s="16"/>
      <c r="T110" s="16"/>
      <c r="U110" s="16"/>
      <c r="V110" s="16"/>
      <c r="W110" s="16"/>
      <c r="X110" s="16"/>
      <c r="Y110" s="16"/>
      <c r="Z110" s="46"/>
      <c r="AA110" s="46"/>
      <c r="AB110" s="46"/>
      <c r="AC110" s="16"/>
      <c r="AD110" s="46"/>
      <c r="AE110" s="14"/>
      <c r="AF110" s="4" t="str">
        <f t="shared" si="2"/>
        <v>A104</v>
      </c>
    </row>
    <row r="111" spans="1:32">
      <c r="A111" s="13" t="str">
        <f t="shared" si="1"/>
        <v/>
      </c>
      <c r="B111" s="13"/>
      <c r="C111" s="13"/>
      <c r="D111" s="71"/>
      <c r="E111" s="14"/>
      <c r="F111" s="13"/>
      <c r="G111" s="13"/>
      <c r="H111" s="35"/>
      <c r="I111" s="14"/>
      <c r="J111" s="276"/>
      <c r="K111" s="276"/>
      <c r="L111" s="54"/>
      <c r="M111" s="16"/>
      <c r="N111" s="16"/>
      <c r="O111" s="16"/>
      <c r="P111" s="16"/>
      <c r="Q111" s="16"/>
      <c r="R111" s="16"/>
      <c r="S111" s="16"/>
      <c r="T111" s="16"/>
      <c r="U111" s="16"/>
      <c r="V111" s="16"/>
      <c r="W111" s="16"/>
      <c r="X111" s="16"/>
      <c r="Y111" s="16"/>
      <c r="Z111" s="46"/>
      <c r="AA111" s="46"/>
      <c r="AB111" s="46"/>
      <c r="AC111" s="16"/>
      <c r="AD111" s="46"/>
      <c r="AE111" s="14"/>
      <c r="AF111" s="4" t="str">
        <f t="shared" si="2"/>
        <v>A105</v>
      </c>
    </row>
    <row r="112" spans="1:32">
      <c r="A112" s="13" t="str">
        <f t="shared" si="1"/>
        <v/>
      </c>
      <c r="B112" s="13"/>
      <c r="C112" s="13"/>
      <c r="D112" s="71"/>
      <c r="E112" s="14"/>
      <c r="F112" s="13"/>
      <c r="G112" s="13"/>
      <c r="H112" s="35"/>
      <c r="I112" s="14"/>
      <c r="J112" s="276"/>
      <c r="K112" s="276"/>
      <c r="L112" s="54"/>
      <c r="M112" s="16"/>
      <c r="N112" s="16"/>
      <c r="O112" s="16"/>
      <c r="P112" s="16"/>
      <c r="Q112" s="16"/>
      <c r="R112" s="16"/>
      <c r="S112" s="16"/>
      <c r="T112" s="16"/>
      <c r="U112" s="16"/>
      <c r="V112" s="16"/>
      <c r="W112" s="16"/>
      <c r="X112" s="16"/>
      <c r="Y112" s="16"/>
      <c r="Z112" s="46"/>
      <c r="AA112" s="46"/>
      <c r="AB112" s="46"/>
      <c r="AC112" s="16"/>
      <c r="AD112" s="46"/>
      <c r="AE112" s="14"/>
      <c r="AF112" s="4" t="str">
        <f t="shared" si="2"/>
        <v>A106</v>
      </c>
    </row>
    <row r="113" spans="1:32">
      <c r="A113" s="13" t="str">
        <f t="shared" si="1"/>
        <v/>
      </c>
      <c r="B113" s="13"/>
      <c r="C113" s="13"/>
      <c r="D113" s="71"/>
      <c r="E113" s="14"/>
      <c r="F113" s="13"/>
      <c r="G113" s="13"/>
      <c r="H113" s="35"/>
      <c r="I113" s="14"/>
      <c r="J113" s="276"/>
      <c r="K113" s="276"/>
      <c r="L113" s="54"/>
      <c r="M113" s="16"/>
      <c r="N113" s="16"/>
      <c r="O113" s="16"/>
      <c r="P113" s="16"/>
      <c r="Q113" s="16"/>
      <c r="R113" s="16"/>
      <c r="S113" s="16"/>
      <c r="T113" s="16"/>
      <c r="U113" s="16"/>
      <c r="V113" s="16"/>
      <c r="W113" s="16"/>
      <c r="X113" s="16"/>
      <c r="Y113" s="16"/>
      <c r="Z113" s="46"/>
      <c r="AA113" s="46"/>
      <c r="AB113" s="46"/>
      <c r="AC113" s="16"/>
      <c r="AD113" s="46"/>
      <c r="AE113" s="14"/>
      <c r="AF113" s="4" t="str">
        <f t="shared" si="2"/>
        <v>A107</v>
      </c>
    </row>
    <row r="114" spans="1:32">
      <c r="A114" s="13" t="str">
        <f t="shared" si="1"/>
        <v/>
      </c>
      <c r="B114" s="13"/>
      <c r="C114" s="13"/>
      <c r="D114" s="71"/>
      <c r="E114" s="14"/>
      <c r="F114" s="13"/>
      <c r="G114" s="13"/>
      <c r="H114" s="35"/>
      <c r="I114" s="14"/>
      <c r="J114" s="276"/>
      <c r="K114" s="276"/>
      <c r="L114" s="54"/>
      <c r="M114" s="16"/>
      <c r="N114" s="16"/>
      <c r="O114" s="16"/>
      <c r="P114" s="16"/>
      <c r="Q114" s="16"/>
      <c r="R114" s="16"/>
      <c r="S114" s="16"/>
      <c r="T114" s="16"/>
      <c r="U114" s="16"/>
      <c r="V114" s="16"/>
      <c r="W114" s="16"/>
      <c r="X114" s="16"/>
      <c r="Y114" s="16"/>
      <c r="Z114" s="46"/>
      <c r="AA114" s="46"/>
      <c r="AB114" s="46"/>
      <c r="AC114" s="16"/>
      <c r="AD114" s="46"/>
      <c r="AE114" s="14"/>
      <c r="AF114" s="4" t="str">
        <f t="shared" si="2"/>
        <v>A108</v>
      </c>
    </row>
    <row r="115" spans="1:32">
      <c r="A115" s="13" t="str">
        <f t="shared" si="1"/>
        <v/>
      </c>
      <c r="B115" s="13"/>
      <c r="C115" s="13"/>
      <c r="D115" s="71"/>
      <c r="E115" s="14"/>
      <c r="F115" s="13"/>
      <c r="G115" s="13"/>
      <c r="H115" s="35"/>
      <c r="I115" s="14"/>
      <c r="J115" s="276"/>
      <c r="K115" s="276"/>
      <c r="L115" s="54"/>
      <c r="M115" s="16"/>
      <c r="N115" s="16"/>
      <c r="O115" s="16"/>
      <c r="P115" s="16"/>
      <c r="Q115" s="16"/>
      <c r="R115" s="16"/>
      <c r="S115" s="16"/>
      <c r="T115" s="16"/>
      <c r="U115" s="16"/>
      <c r="V115" s="16"/>
      <c r="W115" s="16"/>
      <c r="X115" s="16"/>
      <c r="Y115" s="16"/>
      <c r="Z115" s="46"/>
      <c r="AA115" s="46"/>
      <c r="AB115" s="46"/>
      <c r="AC115" s="16"/>
      <c r="AD115" s="46"/>
      <c r="AE115" s="14"/>
      <c r="AF115" s="4" t="str">
        <f t="shared" si="2"/>
        <v>A109</v>
      </c>
    </row>
    <row r="116" spans="1:32">
      <c r="A116" s="13" t="str">
        <f t="shared" si="1"/>
        <v/>
      </c>
      <c r="B116" s="13"/>
      <c r="C116" s="13"/>
      <c r="D116" s="71"/>
      <c r="E116" s="14"/>
      <c r="F116" s="13"/>
      <c r="G116" s="13"/>
      <c r="H116" s="35"/>
      <c r="I116" s="14"/>
      <c r="J116" s="276"/>
      <c r="K116" s="276"/>
      <c r="L116" s="54"/>
      <c r="M116" s="16"/>
      <c r="N116" s="16"/>
      <c r="O116" s="16"/>
      <c r="P116" s="16"/>
      <c r="Q116" s="16"/>
      <c r="R116" s="16"/>
      <c r="S116" s="16"/>
      <c r="T116" s="16"/>
      <c r="U116" s="16"/>
      <c r="V116" s="16"/>
      <c r="W116" s="16"/>
      <c r="X116" s="16"/>
      <c r="Y116" s="16"/>
      <c r="Z116" s="46"/>
      <c r="AA116" s="46"/>
      <c r="AB116" s="46"/>
      <c r="AC116" s="16"/>
      <c r="AD116" s="46"/>
      <c r="AE116" s="14"/>
      <c r="AF116" s="4" t="str">
        <f t="shared" si="2"/>
        <v>A110</v>
      </c>
    </row>
    <row r="117" spans="1:32">
      <c r="A117" s="13" t="str">
        <f t="shared" si="1"/>
        <v/>
      </c>
      <c r="B117" s="13"/>
      <c r="C117" s="13"/>
      <c r="D117" s="71"/>
      <c r="E117" s="14"/>
      <c r="F117" s="13"/>
      <c r="G117" s="13"/>
      <c r="H117" s="35"/>
      <c r="I117" s="14"/>
      <c r="J117" s="276"/>
      <c r="K117" s="276"/>
      <c r="L117" s="54"/>
      <c r="M117" s="16"/>
      <c r="N117" s="16"/>
      <c r="O117" s="16"/>
      <c r="P117" s="16"/>
      <c r="Q117" s="16"/>
      <c r="R117" s="16"/>
      <c r="S117" s="16"/>
      <c r="T117" s="16"/>
      <c r="U117" s="16"/>
      <c r="V117" s="16"/>
      <c r="W117" s="16"/>
      <c r="X117" s="16"/>
      <c r="Y117" s="16"/>
      <c r="Z117" s="46"/>
      <c r="AA117" s="46"/>
      <c r="AB117" s="46"/>
      <c r="AC117" s="16"/>
      <c r="AD117" s="46"/>
      <c r="AE117" s="14"/>
      <c r="AF117" s="4" t="str">
        <f t="shared" si="2"/>
        <v>A111</v>
      </c>
    </row>
    <row r="118" spans="1:32">
      <c r="A118" s="13" t="str">
        <f t="shared" si="1"/>
        <v/>
      </c>
      <c r="B118" s="13"/>
      <c r="C118" s="13"/>
      <c r="D118" s="71"/>
      <c r="E118" s="14"/>
      <c r="F118" s="13"/>
      <c r="G118" s="13"/>
      <c r="H118" s="35"/>
      <c r="I118" s="14"/>
      <c r="J118" s="276"/>
      <c r="K118" s="276"/>
      <c r="L118" s="54"/>
      <c r="M118" s="16"/>
      <c r="N118" s="16"/>
      <c r="O118" s="16"/>
      <c r="P118" s="16"/>
      <c r="Q118" s="16"/>
      <c r="R118" s="16"/>
      <c r="S118" s="16"/>
      <c r="T118" s="16"/>
      <c r="U118" s="16"/>
      <c r="V118" s="16"/>
      <c r="W118" s="16"/>
      <c r="X118" s="16"/>
      <c r="Y118" s="16"/>
      <c r="Z118" s="46"/>
      <c r="AA118" s="46"/>
      <c r="AB118" s="46"/>
      <c r="AC118" s="16"/>
      <c r="AD118" s="46"/>
      <c r="AE118" s="14"/>
      <c r="AF118" s="4" t="str">
        <f t="shared" si="2"/>
        <v>A112</v>
      </c>
    </row>
    <row r="119" spans="1:32">
      <c r="A119" s="13" t="str">
        <f t="shared" si="1"/>
        <v/>
      </c>
      <c r="B119" s="13"/>
      <c r="C119" s="13"/>
      <c r="D119" s="71"/>
      <c r="E119" s="14"/>
      <c r="F119" s="13"/>
      <c r="G119" s="13"/>
      <c r="H119" s="35"/>
      <c r="I119" s="14"/>
      <c r="J119" s="276"/>
      <c r="K119" s="276"/>
      <c r="L119" s="54"/>
      <c r="M119" s="16"/>
      <c r="N119" s="16"/>
      <c r="O119" s="16"/>
      <c r="P119" s="16"/>
      <c r="Q119" s="16"/>
      <c r="R119" s="16"/>
      <c r="S119" s="16"/>
      <c r="T119" s="16"/>
      <c r="U119" s="16"/>
      <c r="V119" s="16"/>
      <c r="W119" s="16"/>
      <c r="X119" s="16"/>
      <c r="Y119" s="16"/>
      <c r="Z119" s="46"/>
      <c r="AA119" s="46"/>
      <c r="AB119" s="46"/>
      <c r="AC119" s="16"/>
      <c r="AD119" s="46"/>
      <c r="AE119" s="14"/>
      <c r="AF119" s="4" t="str">
        <f t="shared" si="2"/>
        <v>A113</v>
      </c>
    </row>
    <row r="120" spans="1:32">
      <c r="A120" s="13" t="str">
        <f t="shared" si="1"/>
        <v/>
      </c>
      <c r="B120" s="13"/>
      <c r="C120" s="13"/>
      <c r="D120" s="71"/>
      <c r="E120" s="14"/>
      <c r="F120" s="13"/>
      <c r="G120" s="13"/>
      <c r="H120" s="35"/>
      <c r="I120" s="14"/>
      <c r="J120" s="276"/>
      <c r="K120" s="276"/>
      <c r="L120" s="54"/>
      <c r="M120" s="16"/>
      <c r="N120" s="16"/>
      <c r="O120" s="16"/>
      <c r="P120" s="16"/>
      <c r="Q120" s="16"/>
      <c r="R120" s="16"/>
      <c r="S120" s="16"/>
      <c r="T120" s="16"/>
      <c r="U120" s="16"/>
      <c r="V120" s="16"/>
      <c r="W120" s="16"/>
      <c r="X120" s="16"/>
      <c r="Y120" s="16"/>
      <c r="Z120" s="46"/>
      <c r="AA120" s="46"/>
      <c r="AB120" s="46"/>
      <c r="AC120" s="16"/>
      <c r="AD120" s="46"/>
      <c r="AE120" s="14"/>
      <c r="AF120" s="4" t="str">
        <f t="shared" si="2"/>
        <v>A114</v>
      </c>
    </row>
    <row r="121" spans="1:32">
      <c r="A121" s="13" t="str">
        <f t="shared" si="1"/>
        <v/>
      </c>
      <c r="B121" s="13"/>
      <c r="C121" s="13"/>
      <c r="D121" s="71"/>
      <c r="E121" s="14"/>
      <c r="F121" s="13"/>
      <c r="G121" s="13"/>
      <c r="H121" s="35"/>
      <c r="I121" s="14"/>
      <c r="J121" s="276"/>
      <c r="K121" s="276"/>
      <c r="L121" s="54"/>
      <c r="M121" s="16"/>
      <c r="N121" s="16"/>
      <c r="O121" s="16"/>
      <c r="P121" s="16"/>
      <c r="Q121" s="16"/>
      <c r="R121" s="16"/>
      <c r="S121" s="16"/>
      <c r="T121" s="16"/>
      <c r="U121" s="16"/>
      <c r="V121" s="16"/>
      <c r="W121" s="16"/>
      <c r="X121" s="16"/>
      <c r="Y121" s="16"/>
      <c r="Z121" s="46"/>
      <c r="AA121" s="46"/>
      <c r="AB121" s="46"/>
      <c r="AC121" s="16"/>
      <c r="AD121" s="46"/>
      <c r="AE121" s="14"/>
      <c r="AF121" s="4" t="str">
        <f t="shared" si="2"/>
        <v>A115</v>
      </c>
    </row>
    <row r="122" spans="1:32">
      <c r="A122" s="13" t="str">
        <f t="shared" si="1"/>
        <v/>
      </c>
      <c r="B122" s="13"/>
      <c r="C122" s="13"/>
      <c r="D122" s="71"/>
      <c r="E122" s="14"/>
      <c r="F122" s="13"/>
      <c r="G122" s="13"/>
      <c r="H122" s="35"/>
      <c r="I122" s="14"/>
      <c r="J122" s="276"/>
      <c r="K122" s="276"/>
      <c r="L122" s="54"/>
      <c r="M122" s="16"/>
      <c r="N122" s="16"/>
      <c r="O122" s="16"/>
      <c r="P122" s="16"/>
      <c r="Q122" s="16"/>
      <c r="R122" s="16"/>
      <c r="S122" s="16"/>
      <c r="T122" s="16"/>
      <c r="U122" s="16"/>
      <c r="V122" s="16"/>
      <c r="W122" s="16"/>
      <c r="X122" s="16"/>
      <c r="Y122" s="16"/>
      <c r="Z122" s="46"/>
      <c r="AA122" s="46"/>
      <c r="AB122" s="46"/>
      <c r="AC122" s="16"/>
      <c r="AD122" s="46"/>
      <c r="AE122" s="14"/>
      <c r="AF122" s="4" t="str">
        <f t="shared" si="2"/>
        <v>A116</v>
      </c>
    </row>
    <row r="123" spans="1:32">
      <c r="A123" s="13" t="str">
        <f t="shared" si="1"/>
        <v/>
      </c>
      <c r="B123" s="13"/>
      <c r="C123" s="13"/>
      <c r="D123" s="71"/>
      <c r="E123" s="14"/>
      <c r="F123" s="13"/>
      <c r="G123" s="13"/>
      <c r="H123" s="35"/>
      <c r="I123" s="14"/>
      <c r="J123" s="276"/>
      <c r="K123" s="276"/>
      <c r="L123" s="54"/>
      <c r="M123" s="16"/>
      <c r="N123" s="16"/>
      <c r="O123" s="16"/>
      <c r="P123" s="16"/>
      <c r="Q123" s="16"/>
      <c r="R123" s="16"/>
      <c r="S123" s="16"/>
      <c r="T123" s="16"/>
      <c r="U123" s="16"/>
      <c r="V123" s="16"/>
      <c r="W123" s="16"/>
      <c r="X123" s="16"/>
      <c r="Y123" s="16"/>
      <c r="Z123" s="46"/>
      <c r="AA123" s="46"/>
      <c r="AB123" s="46"/>
      <c r="AC123" s="16"/>
      <c r="AD123" s="46"/>
      <c r="AE123" s="14"/>
      <c r="AF123" s="4" t="str">
        <f t="shared" si="2"/>
        <v>A117</v>
      </c>
    </row>
    <row r="124" spans="1:32">
      <c r="A124" s="13" t="str">
        <f t="shared" si="1"/>
        <v/>
      </c>
      <c r="B124" s="13"/>
      <c r="C124" s="13"/>
      <c r="D124" s="71"/>
      <c r="E124" s="14"/>
      <c r="F124" s="13"/>
      <c r="G124" s="13"/>
      <c r="H124" s="35"/>
      <c r="I124" s="14"/>
      <c r="J124" s="276"/>
      <c r="K124" s="276"/>
      <c r="L124" s="54"/>
      <c r="M124" s="16"/>
      <c r="N124" s="16"/>
      <c r="O124" s="16"/>
      <c r="P124" s="16"/>
      <c r="Q124" s="16"/>
      <c r="R124" s="16"/>
      <c r="S124" s="16"/>
      <c r="T124" s="16"/>
      <c r="U124" s="16"/>
      <c r="V124" s="16"/>
      <c r="W124" s="16"/>
      <c r="X124" s="16"/>
      <c r="Y124" s="16"/>
      <c r="Z124" s="46"/>
      <c r="AA124" s="46"/>
      <c r="AB124" s="46"/>
      <c r="AC124" s="16"/>
      <c r="AD124" s="46"/>
      <c r="AE124" s="14"/>
      <c r="AF124" s="4" t="str">
        <f t="shared" si="2"/>
        <v>A118</v>
      </c>
    </row>
    <row r="125" spans="1:32">
      <c r="A125" s="13" t="str">
        <f t="shared" si="1"/>
        <v/>
      </c>
      <c r="B125" s="13"/>
      <c r="C125" s="13"/>
      <c r="D125" s="71"/>
      <c r="E125" s="14"/>
      <c r="F125" s="13"/>
      <c r="G125" s="13"/>
      <c r="H125" s="35"/>
      <c r="I125" s="14"/>
      <c r="J125" s="276"/>
      <c r="K125" s="276"/>
      <c r="L125" s="54"/>
      <c r="M125" s="16"/>
      <c r="N125" s="16"/>
      <c r="O125" s="16"/>
      <c r="P125" s="16"/>
      <c r="Q125" s="16"/>
      <c r="R125" s="16"/>
      <c r="S125" s="16"/>
      <c r="T125" s="16"/>
      <c r="U125" s="16"/>
      <c r="V125" s="16"/>
      <c r="W125" s="16"/>
      <c r="X125" s="16"/>
      <c r="Y125" s="16"/>
      <c r="Z125" s="46"/>
      <c r="AA125" s="46"/>
      <c r="AB125" s="46"/>
      <c r="AC125" s="16"/>
      <c r="AD125" s="46"/>
      <c r="AE125" s="14"/>
      <c r="AF125" s="4" t="str">
        <f t="shared" si="2"/>
        <v>A119</v>
      </c>
    </row>
    <row r="126" spans="1:32">
      <c r="A126" s="13" t="str">
        <f t="shared" si="1"/>
        <v/>
      </c>
      <c r="B126" s="13"/>
      <c r="C126" s="13"/>
      <c r="D126" s="71"/>
      <c r="E126" s="14"/>
      <c r="F126" s="13"/>
      <c r="G126" s="13"/>
      <c r="H126" s="35"/>
      <c r="I126" s="14"/>
      <c r="J126" s="276"/>
      <c r="K126" s="276"/>
      <c r="L126" s="54"/>
      <c r="M126" s="16"/>
      <c r="N126" s="16"/>
      <c r="O126" s="16"/>
      <c r="P126" s="16"/>
      <c r="Q126" s="16"/>
      <c r="R126" s="16"/>
      <c r="S126" s="16"/>
      <c r="T126" s="16"/>
      <c r="U126" s="16"/>
      <c r="V126" s="16"/>
      <c r="W126" s="16"/>
      <c r="X126" s="16"/>
      <c r="Y126" s="16"/>
      <c r="Z126" s="46"/>
      <c r="AA126" s="46"/>
      <c r="AB126" s="46"/>
      <c r="AC126" s="16"/>
      <c r="AD126" s="46"/>
      <c r="AE126" s="14"/>
      <c r="AF126" s="4" t="str">
        <f t="shared" si="2"/>
        <v>A120</v>
      </c>
    </row>
    <row r="127" spans="1:32">
      <c r="A127" s="13" t="str">
        <f t="shared" si="1"/>
        <v/>
      </c>
      <c r="B127" s="13"/>
      <c r="C127" s="13"/>
      <c r="D127" s="71"/>
      <c r="E127" s="14"/>
      <c r="F127" s="13"/>
      <c r="G127" s="13"/>
      <c r="H127" s="35"/>
      <c r="I127" s="14"/>
      <c r="J127" s="276"/>
      <c r="K127" s="276"/>
      <c r="L127" s="54"/>
      <c r="M127" s="16"/>
      <c r="N127" s="16"/>
      <c r="O127" s="16"/>
      <c r="P127" s="16"/>
      <c r="Q127" s="16"/>
      <c r="R127" s="16"/>
      <c r="S127" s="16"/>
      <c r="T127" s="16"/>
      <c r="U127" s="16"/>
      <c r="V127" s="16"/>
      <c r="W127" s="16"/>
      <c r="X127" s="16"/>
      <c r="Y127" s="16"/>
      <c r="Z127" s="46"/>
      <c r="AA127" s="46"/>
      <c r="AB127" s="46"/>
      <c r="AC127" s="16"/>
      <c r="AD127" s="46"/>
      <c r="AE127" s="14"/>
      <c r="AF127" s="4" t="str">
        <f t="shared" si="2"/>
        <v>A121</v>
      </c>
    </row>
    <row r="128" spans="1:32">
      <c r="A128" s="13" t="str">
        <f t="shared" si="1"/>
        <v/>
      </c>
      <c r="B128" s="13"/>
      <c r="C128" s="13"/>
      <c r="D128" s="71"/>
      <c r="E128" s="14"/>
      <c r="F128" s="13"/>
      <c r="G128" s="13"/>
      <c r="H128" s="35"/>
      <c r="I128" s="14"/>
      <c r="J128" s="276"/>
      <c r="K128" s="276"/>
      <c r="L128" s="54"/>
      <c r="M128" s="16"/>
      <c r="N128" s="16"/>
      <c r="O128" s="16"/>
      <c r="P128" s="16"/>
      <c r="Q128" s="16"/>
      <c r="R128" s="16"/>
      <c r="S128" s="16"/>
      <c r="T128" s="16"/>
      <c r="U128" s="16"/>
      <c r="V128" s="16"/>
      <c r="W128" s="16"/>
      <c r="X128" s="16"/>
      <c r="Y128" s="16"/>
      <c r="Z128" s="46"/>
      <c r="AA128" s="46"/>
      <c r="AB128" s="46"/>
      <c r="AC128" s="16"/>
      <c r="AD128" s="46"/>
      <c r="AE128" s="14"/>
      <c r="AF128" s="4" t="str">
        <f t="shared" si="2"/>
        <v>A122</v>
      </c>
    </row>
    <row r="129" spans="1:32">
      <c r="A129" s="13" t="str">
        <f t="shared" si="1"/>
        <v/>
      </c>
      <c r="B129" s="13"/>
      <c r="C129" s="13"/>
      <c r="D129" s="71"/>
      <c r="E129" s="14"/>
      <c r="F129" s="13"/>
      <c r="G129" s="13"/>
      <c r="H129" s="35"/>
      <c r="I129" s="14"/>
      <c r="J129" s="276"/>
      <c r="K129" s="276"/>
      <c r="L129" s="54"/>
      <c r="M129" s="16"/>
      <c r="N129" s="16"/>
      <c r="O129" s="16"/>
      <c r="P129" s="16"/>
      <c r="Q129" s="16"/>
      <c r="R129" s="16"/>
      <c r="S129" s="16"/>
      <c r="T129" s="16"/>
      <c r="U129" s="16"/>
      <c r="V129" s="16"/>
      <c r="W129" s="16"/>
      <c r="X129" s="16"/>
      <c r="Y129" s="16"/>
      <c r="Z129" s="46"/>
      <c r="AA129" s="46"/>
      <c r="AB129" s="46"/>
      <c r="AC129" s="16"/>
      <c r="AD129" s="46"/>
      <c r="AE129" s="14"/>
      <c r="AF129" s="4" t="str">
        <f t="shared" si="2"/>
        <v>A123</v>
      </c>
    </row>
    <row r="130" spans="1:32">
      <c r="A130" s="13" t="str">
        <f t="shared" si="1"/>
        <v/>
      </c>
      <c r="B130" s="13"/>
      <c r="C130" s="13"/>
      <c r="D130" s="71"/>
      <c r="E130" s="14"/>
      <c r="F130" s="13"/>
      <c r="G130" s="13"/>
      <c r="H130" s="35"/>
      <c r="I130" s="14"/>
      <c r="J130" s="276"/>
      <c r="K130" s="276"/>
      <c r="L130" s="54"/>
      <c r="M130" s="16"/>
      <c r="N130" s="16"/>
      <c r="O130" s="16"/>
      <c r="P130" s="16"/>
      <c r="Q130" s="16"/>
      <c r="R130" s="16"/>
      <c r="S130" s="16"/>
      <c r="T130" s="16"/>
      <c r="U130" s="16"/>
      <c r="V130" s="16"/>
      <c r="W130" s="16"/>
      <c r="X130" s="16"/>
      <c r="Y130" s="16"/>
      <c r="Z130" s="46"/>
      <c r="AA130" s="46"/>
      <c r="AB130" s="46"/>
      <c r="AC130" s="16"/>
      <c r="AD130" s="46"/>
      <c r="AE130" s="14"/>
      <c r="AF130" s="4" t="str">
        <f t="shared" si="2"/>
        <v>A124</v>
      </c>
    </row>
    <row r="131" spans="1:32">
      <c r="A131" s="13" t="str">
        <f t="shared" si="1"/>
        <v/>
      </c>
      <c r="B131" s="13"/>
      <c r="C131" s="13"/>
      <c r="D131" s="71"/>
      <c r="E131" s="14"/>
      <c r="F131" s="13"/>
      <c r="G131" s="13"/>
      <c r="H131" s="35"/>
      <c r="I131" s="14"/>
      <c r="J131" s="276"/>
      <c r="K131" s="276"/>
      <c r="L131" s="54"/>
      <c r="M131" s="16"/>
      <c r="N131" s="16"/>
      <c r="O131" s="16"/>
      <c r="P131" s="16"/>
      <c r="Q131" s="16"/>
      <c r="R131" s="16"/>
      <c r="S131" s="16"/>
      <c r="T131" s="16"/>
      <c r="U131" s="16"/>
      <c r="V131" s="16"/>
      <c r="W131" s="16"/>
      <c r="X131" s="16"/>
      <c r="Y131" s="16"/>
      <c r="Z131" s="46"/>
      <c r="AA131" s="46"/>
      <c r="AB131" s="46"/>
      <c r="AC131" s="16"/>
      <c r="AD131" s="46"/>
      <c r="AE131" s="14"/>
      <c r="AF131" s="4" t="str">
        <f t="shared" si="2"/>
        <v>A125</v>
      </c>
    </row>
    <row r="132" spans="1:32">
      <c r="A132" s="13" t="str">
        <f t="shared" si="1"/>
        <v/>
      </c>
      <c r="B132" s="13"/>
      <c r="C132" s="13"/>
      <c r="D132" s="71"/>
      <c r="E132" s="14"/>
      <c r="F132" s="13"/>
      <c r="G132" s="13"/>
      <c r="H132" s="35"/>
      <c r="I132" s="14"/>
      <c r="J132" s="276"/>
      <c r="K132" s="276"/>
      <c r="L132" s="54"/>
      <c r="M132" s="16"/>
      <c r="N132" s="16"/>
      <c r="O132" s="16"/>
      <c r="P132" s="16"/>
      <c r="Q132" s="16"/>
      <c r="R132" s="16"/>
      <c r="S132" s="16"/>
      <c r="T132" s="16"/>
      <c r="U132" s="16"/>
      <c r="V132" s="16"/>
      <c r="W132" s="16"/>
      <c r="X132" s="16"/>
      <c r="Y132" s="16"/>
      <c r="Z132" s="46"/>
      <c r="AA132" s="46"/>
      <c r="AB132" s="46"/>
      <c r="AC132" s="16"/>
      <c r="AD132" s="46"/>
      <c r="AE132" s="14"/>
      <c r="AF132" s="4" t="str">
        <f t="shared" si="2"/>
        <v>A126</v>
      </c>
    </row>
    <row r="133" spans="1:32">
      <c r="A133" s="13" t="str">
        <f t="shared" si="1"/>
        <v/>
      </c>
      <c r="B133" s="13"/>
      <c r="C133" s="13"/>
      <c r="D133" s="71"/>
      <c r="E133" s="14"/>
      <c r="F133" s="13"/>
      <c r="G133" s="13"/>
      <c r="H133" s="35"/>
      <c r="I133" s="14"/>
      <c r="J133" s="276"/>
      <c r="K133" s="276"/>
      <c r="L133" s="54"/>
      <c r="M133" s="16"/>
      <c r="N133" s="16"/>
      <c r="O133" s="16"/>
      <c r="P133" s="16"/>
      <c r="Q133" s="16"/>
      <c r="R133" s="16"/>
      <c r="S133" s="16"/>
      <c r="T133" s="16"/>
      <c r="U133" s="16"/>
      <c r="V133" s="16"/>
      <c r="W133" s="16"/>
      <c r="X133" s="16"/>
      <c r="Y133" s="16"/>
      <c r="Z133" s="46"/>
      <c r="AA133" s="46"/>
      <c r="AB133" s="46"/>
      <c r="AC133" s="16"/>
      <c r="AD133" s="46"/>
      <c r="AE133" s="14"/>
      <c r="AF133" s="4" t="str">
        <f t="shared" si="2"/>
        <v>A127</v>
      </c>
    </row>
    <row r="134" spans="1:32">
      <c r="A134" s="13" t="str">
        <f t="shared" si="1"/>
        <v/>
      </c>
      <c r="B134" s="13"/>
      <c r="C134" s="13"/>
      <c r="D134" s="71"/>
      <c r="E134" s="14"/>
      <c r="F134" s="13"/>
      <c r="G134" s="13"/>
      <c r="H134" s="35"/>
      <c r="I134" s="14"/>
      <c r="J134" s="276"/>
      <c r="K134" s="276"/>
      <c r="L134" s="54"/>
      <c r="M134" s="16"/>
      <c r="N134" s="16"/>
      <c r="O134" s="16"/>
      <c r="P134" s="16"/>
      <c r="Q134" s="16"/>
      <c r="R134" s="16"/>
      <c r="S134" s="16"/>
      <c r="T134" s="16"/>
      <c r="U134" s="16"/>
      <c r="V134" s="16"/>
      <c r="W134" s="16"/>
      <c r="X134" s="16"/>
      <c r="Y134" s="16"/>
      <c r="Z134" s="46"/>
      <c r="AA134" s="46"/>
      <c r="AB134" s="46"/>
      <c r="AC134" s="16"/>
      <c r="AD134" s="46"/>
      <c r="AE134" s="14"/>
      <c r="AF134" s="4" t="str">
        <f t="shared" si="2"/>
        <v>A128</v>
      </c>
    </row>
    <row r="135" spans="1:32">
      <c r="A135" s="13" t="str">
        <f t="shared" si="1"/>
        <v/>
      </c>
      <c r="B135" s="13"/>
      <c r="C135" s="13"/>
      <c r="D135" s="71"/>
      <c r="E135" s="14"/>
      <c r="F135" s="13"/>
      <c r="G135" s="13"/>
      <c r="H135" s="35"/>
      <c r="I135" s="14"/>
      <c r="J135" s="276"/>
      <c r="K135" s="276"/>
      <c r="L135" s="54"/>
      <c r="M135" s="16"/>
      <c r="N135" s="16"/>
      <c r="O135" s="16"/>
      <c r="P135" s="16"/>
      <c r="Q135" s="16"/>
      <c r="R135" s="16"/>
      <c r="S135" s="16"/>
      <c r="T135" s="16"/>
      <c r="U135" s="16"/>
      <c r="V135" s="16"/>
      <c r="W135" s="16"/>
      <c r="X135" s="16"/>
      <c r="Y135" s="16"/>
      <c r="Z135" s="46"/>
      <c r="AA135" s="46"/>
      <c r="AB135" s="46"/>
      <c r="AC135" s="16"/>
      <c r="AD135" s="46"/>
      <c r="AE135" s="14"/>
      <c r="AF135" s="4" t="str">
        <f t="shared" si="2"/>
        <v>A129</v>
      </c>
    </row>
    <row r="136" spans="1:32">
      <c r="A136" s="13" t="str">
        <f t="shared" si="1"/>
        <v/>
      </c>
      <c r="B136" s="13"/>
      <c r="C136" s="13"/>
      <c r="D136" s="71"/>
      <c r="E136" s="14"/>
      <c r="F136" s="13"/>
      <c r="G136" s="13"/>
      <c r="H136" s="35"/>
      <c r="I136" s="14"/>
      <c r="J136" s="276"/>
      <c r="K136" s="276"/>
      <c r="L136" s="54"/>
      <c r="M136" s="16"/>
      <c r="N136" s="16"/>
      <c r="O136" s="16"/>
      <c r="P136" s="16"/>
      <c r="Q136" s="16"/>
      <c r="R136" s="16"/>
      <c r="S136" s="16"/>
      <c r="T136" s="16"/>
      <c r="U136" s="16"/>
      <c r="V136" s="16"/>
      <c r="W136" s="16"/>
      <c r="X136" s="16"/>
      <c r="Y136" s="16"/>
      <c r="Z136" s="46"/>
      <c r="AA136" s="46"/>
      <c r="AB136" s="46"/>
      <c r="AC136" s="16"/>
      <c r="AD136" s="46"/>
      <c r="AE136" s="14"/>
      <c r="AF136" s="4" t="str">
        <f t="shared" si="2"/>
        <v>A130</v>
      </c>
    </row>
    <row r="137" spans="1:32">
      <c r="A137" s="13" t="str">
        <f t="shared" si="1"/>
        <v/>
      </c>
      <c r="B137" s="13"/>
      <c r="C137" s="13"/>
      <c r="D137" s="71"/>
      <c r="E137" s="14"/>
      <c r="F137" s="13"/>
      <c r="G137" s="13"/>
      <c r="H137" s="35"/>
      <c r="I137" s="14"/>
      <c r="J137" s="276"/>
      <c r="K137" s="276"/>
      <c r="L137" s="54"/>
      <c r="M137" s="16"/>
      <c r="N137" s="16"/>
      <c r="O137" s="16"/>
      <c r="P137" s="16"/>
      <c r="Q137" s="16"/>
      <c r="R137" s="16"/>
      <c r="S137" s="16"/>
      <c r="T137" s="16"/>
      <c r="U137" s="16"/>
      <c r="V137" s="16"/>
      <c r="W137" s="16"/>
      <c r="X137" s="16"/>
      <c r="Y137" s="16"/>
      <c r="Z137" s="46"/>
      <c r="AA137" s="46"/>
      <c r="AB137" s="46"/>
      <c r="AC137" s="16"/>
      <c r="AD137" s="46"/>
      <c r="AE137" s="14"/>
      <c r="AF137" s="4" t="str">
        <f t="shared" si="2"/>
        <v>A131</v>
      </c>
    </row>
    <row r="138" spans="1:32">
      <c r="A138" s="13" t="str">
        <f t="shared" si="1"/>
        <v/>
      </c>
      <c r="B138" s="13"/>
      <c r="C138" s="13"/>
      <c r="D138" s="71"/>
      <c r="E138" s="14"/>
      <c r="F138" s="13"/>
      <c r="G138" s="13"/>
      <c r="H138" s="35"/>
      <c r="I138" s="14"/>
      <c r="J138" s="276"/>
      <c r="K138" s="276"/>
      <c r="L138" s="54"/>
      <c r="M138" s="16"/>
      <c r="N138" s="16"/>
      <c r="O138" s="16"/>
      <c r="P138" s="16"/>
      <c r="Q138" s="16"/>
      <c r="R138" s="16"/>
      <c r="S138" s="16"/>
      <c r="T138" s="16"/>
      <c r="U138" s="16"/>
      <c r="V138" s="16"/>
      <c r="W138" s="16"/>
      <c r="X138" s="16"/>
      <c r="Y138" s="16"/>
      <c r="Z138" s="46"/>
      <c r="AA138" s="46"/>
      <c r="AB138" s="46"/>
      <c r="AC138" s="16"/>
      <c r="AD138" s="46"/>
      <c r="AE138" s="14"/>
      <c r="AF138" s="4" t="str">
        <f t="shared" si="2"/>
        <v>A132</v>
      </c>
    </row>
    <row r="139" spans="1:32">
      <c r="A139" s="13" t="str">
        <f t="shared" si="1"/>
        <v/>
      </c>
      <c r="B139" s="13"/>
      <c r="C139" s="13"/>
      <c r="D139" s="71"/>
      <c r="E139" s="14"/>
      <c r="F139" s="13"/>
      <c r="G139" s="13"/>
      <c r="H139" s="35"/>
      <c r="I139" s="14"/>
      <c r="J139" s="276"/>
      <c r="K139" s="276"/>
      <c r="L139" s="54"/>
      <c r="M139" s="16"/>
      <c r="N139" s="16"/>
      <c r="O139" s="16"/>
      <c r="P139" s="16"/>
      <c r="Q139" s="16"/>
      <c r="R139" s="16"/>
      <c r="S139" s="16"/>
      <c r="T139" s="16"/>
      <c r="U139" s="16"/>
      <c r="V139" s="16"/>
      <c r="W139" s="16"/>
      <c r="X139" s="16"/>
      <c r="Y139" s="16"/>
      <c r="Z139" s="46"/>
      <c r="AA139" s="46"/>
      <c r="AB139" s="46"/>
      <c r="AC139" s="16"/>
      <c r="AD139" s="46"/>
      <c r="AE139" s="14"/>
      <c r="AF139" s="4" t="str">
        <f t="shared" si="2"/>
        <v>A133</v>
      </c>
    </row>
    <row r="140" spans="1:32">
      <c r="A140" s="13" t="str">
        <f t="shared" si="1"/>
        <v/>
      </c>
      <c r="B140" s="13"/>
      <c r="C140" s="13"/>
      <c r="D140" s="71"/>
      <c r="E140" s="14"/>
      <c r="F140" s="13"/>
      <c r="G140" s="13"/>
      <c r="H140" s="35"/>
      <c r="I140" s="14"/>
      <c r="J140" s="276"/>
      <c r="K140" s="276"/>
      <c r="L140" s="54"/>
      <c r="M140" s="16"/>
      <c r="N140" s="16"/>
      <c r="O140" s="16"/>
      <c r="P140" s="16"/>
      <c r="Q140" s="16"/>
      <c r="R140" s="16"/>
      <c r="S140" s="16"/>
      <c r="T140" s="16"/>
      <c r="U140" s="16"/>
      <c r="V140" s="16"/>
      <c r="W140" s="16"/>
      <c r="X140" s="16"/>
      <c r="Y140" s="16"/>
      <c r="Z140" s="46"/>
      <c r="AA140" s="46"/>
      <c r="AB140" s="46"/>
      <c r="AC140" s="16"/>
      <c r="AD140" s="46"/>
      <c r="AE140" s="14"/>
      <c r="AF140" s="4" t="str">
        <f t="shared" si="2"/>
        <v>A134</v>
      </c>
    </row>
    <row r="141" spans="1:32">
      <c r="A141" s="13" t="str">
        <f t="shared" si="1"/>
        <v/>
      </c>
      <c r="B141" s="13"/>
      <c r="C141" s="13"/>
      <c r="D141" s="71"/>
      <c r="E141" s="14"/>
      <c r="F141" s="13"/>
      <c r="G141" s="13"/>
      <c r="H141" s="35"/>
      <c r="I141" s="14"/>
      <c r="J141" s="276"/>
      <c r="K141" s="276"/>
      <c r="L141" s="54"/>
      <c r="M141" s="16"/>
      <c r="N141" s="16"/>
      <c r="O141" s="16"/>
      <c r="P141" s="16"/>
      <c r="Q141" s="16"/>
      <c r="R141" s="16"/>
      <c r="S141" s="16"/>
      <c r="T141" s="16"/>
      <c r="U141" s="16"/>
      <c r="V141" s="16"/>
      <c r="W141" s="16"/>
      <c r="X141" s="16"/>
      <c r="Y141" s="16"/>
      <c r="Z141" s="46"/>
      <c r="AA141" s="46"/>
      <c r="AB141" s="46"/>
      <c r="AC141" s="16"/>
      <c r="AD141" s="46"/>
      <c r="AE141" s="14"/>
      <c r="AF141" s="4" t="str">
        <f t="shared" si="2"/>
        <v>A135</v>
      </c>
    </row>
    <row r="142" spans="1:32">
      <c r="A142" s="13" t="str">
        <f t="shared" si="1"/>
        <v/>
      </c>
      <c r="B142" s="13"/>
      <c r="C142" s="13"/>
      <c r="D142" s="71"/>
      <c r="E142" s="14"/>
      <c r="F142" s="13"/>
      <c r="G142" s="13"/>
      <c r="H142" s="35"/>
      <c r="I142" s="14"/>
      <c r="J142" s="276"/>
      <c r="K142" s="276"/>
      <c r="L142" s="54"/>
      <c r="M142" s="16"/>
      <c r="N142" s="16"/>
      <c r="O142" s="16"/>
      <c r="P142" s="16"/>
      <c r="Q142" s="16"/>
      <c r="R142" s="16"/>
      <c r="S142" s="16"/>
      <c r="T142" s="16"/>
      <c r="U142" s="16"/>
      <c r="V142" s="16"/>
      <c r="W142" s="16"/>
      <c r="X142" s="16"/>
      <c r="Y142" s="16"/>
      <c r="Z142" s="46"/>
      <c r="AA142" s="46"/>
      <c r="AB142" s="46"/>
      <c r="AC142" s="16"/>
      <c r="AD142" s="46"/>
      <c r="AE142" s="14"/>
      <c r="AF142" s="4" t="str">
        <f t="shared" si="2"/>
        <v>A136</v>
      </c>
    </row>
    <row r="143" spans="1:32">
      <c r="A143" s="13" t="str">
        <f t="shared" si="1"/>
        <v/>
      </c>
      <c r="B143" s="13"/>
      <c r="C143" s="13"/>
      <c r="D143" s="71"/>
      <c r="E143" s="14"/>
      <c r="F143" s="13"/>
      <c r="G143" s="13"/>
      <c r="H143" s="35"/>
      <c r="I143" s="14"/>
      <c r="J143" s="276"/>
      <c r="K143" s="276"/>
      <c r="L143" s="54"/>
      <c r="M143" s="16"/>
      <c r="N143" s="16"/>
      <c r="O143" s="16"/>
      <c r="P143" s="16"/>
      <c r="Q143" s="16"/>
      <c r="R143" s="16"/>
      <c r="S143" s="16"/>
      <c r="T143" s="16"/>
      <c r="U143" s="16"/>
      <c r="V143" s="16"/>
      <c r="W143" s="16"/>
      <c r="X143" s="16"/>
      <c r="Y143" s="16"/>
      <c r="Z143" s="46"/>
      <c r="AA143" s="46"/>
      <c r="AB143" s="46"/>
      <c r="AC143" s="16"/>
      <c r="AD143" s="46"/>
      <c r="AE143" s="14"/>
      <c r="AF143" s="4" t="str">
        <f t="shared" si="2"/>
        <v>A137</v>
      </c>
    </row>
    <row r="144" spans="1:32">
      <c r="A144" s="13" t="str">
        <f t="shared" si="1"/>
        <v/>
      </c>
      <c r="B144" s="13"/>
      <c r="C144" s="13"/>
      <c r="D144" s="71"/>
      <c r="E144" s="14"/>
      <c r="F144" s="13"/>
      <c r="G144" s="13"/>
      <c r="H144" s="35"/>
      <c r="I144" s="14"/>
      <c r="J144" s="276"/>
      <c r="K144" s="276"/>
      <c r="L144" s="54"/>
      <c r="M144" s="16"/>
      <c r="N144" s="16"/>
      <c r="O144" s="16"/>
      <c r="P144" s="16"/>
      <c r="Q144" s="16"/>
      <c r="R144" s="16"/>
      <c r="S144" s="16"/>
      <c r="T144" s="16"/>
      <c r="U144" s="16"/>
      <c r="V144" s="16"/>
      <c r="W144" s="16"/>
      <c r="X144" s="16"/>
      <c r="Y144" s="16"/>
      <c r="Z144" s="46"/>
      <c r="AA144" s="46"/>
      <c r="AB144" s="46"/>
      <c r="AC144" s="16"/>
      <c r="AD144" s="46"/>
      <c r="AE144" s="14"/>
      <c r="AF144" s="4" t="str">
        <f t="shared" si="2"/>
        <v>A138</v>
      </c>
    </row>
    <row r="145" spans="1:32">
      <c r="A145" s="13" t="str">
        <f t="shared" si="1"/>
        <v/>
      </c>
      <c r="B145" s="13"/>
      <c r="C145" s="13"/>
      <c r="D145" s="71"/>
      <c r="E145" s="14"/>
      <c r="F145" s="13"/>
      <c r="G145" s="13"/>
      <c r="H145" s="35"/>
      <c r="I145" s="14"/>
      <c r="J145" s="276"/>
      <c r="K145" s="276"/>
      <c r="L145" s="54"/>
      <c r="M145" s="16"/>
      <c r="N145" s="16"/>
      <c r="O145" s="16"/>
      <c r="P145" s="16"/>
      <c r="Q145" s="16"/>
      <c r="R145" s="16"/>
      <c r="S145" s="16"/>
      <c r="T145" s="16"/>
      <c r="U145" s="16"/>
      <c r="V145" s="16"/>
      <c r="W145" s="16"/>
      <c r="X145" s="16"/>
      <c r="Y145" s="16"/>
      <c r="Z145" s="46"/>
      <c r="AA145" s="46"/>
      <c r="AB145" s="46"/>
      <c r="AC145" s="16"/>
      <c r="AD145" s="46"/>
      <c r="AE145" s="14"/>
      <c r="AF145" s="4" t="str">
        <f t="shared" si="2"/>
        <v>A139</v>
      </c>
    </row>
    <row r="146" spans="1:32">
      <c r="A146" s="13" t="str">
        <f t="shared" si="1"/>
        <v/>
      </c>
      <c r="B146" s="13"/>
      <c r="C146" s="13"/>
      <c r="D146" s="71"/>
      <c r="E146" s="14"/>
      <c r="F146" s="13"/>
      <c r="G146" s="13"/>
      <c r="H146" s="35"/>
      <c r="I146" s="14"/>
      <c r="J146" s="276"/>
      <c r="K146" s="276"/>
      <c r="L146" s="54"/>
      <c r="M146" s="16"/>
      <c r="N146" s="16"/>
      <c r="O146" s="16"/>
      <c r="P146" s="16"/>
      <c r="Q146" s="16"/>
      <c r="R146" s="16"/>
      <c r="S146" s="16"/>
      <c r="T146" s="16"/>
      <c r="U146" s="16"/>
      <c r="V146" s="16"/>
      <c r="W146" s="16"/>
      <c r="X146" s="16"/>
      <c r="Y146" s="16"/>
      <c r="Z146" s="46"/>
      <c r="AA146" s="46"/>
      <c r="AB146" s="46"/>
      <c r="AC146" s="16"/>
      <c r="AD146" s="46"/>
      <c r="AE146" s="14"/>
      <c r="AF146" s="4" t="str">
        <f t="shared" si="2"/>
        <v>A140</v>
      </c>
    </row>
    <row r="147" spans="1:32">
      <c r="A147" s="13" t="str">
        <f t="shared" si="1"/>
        <v/>
      </c>
      <c r="B147" s="13"/>
      <c r="C147" s="13"/>
      <c r="D147" s="71"/>
      <c r="E147" s="14"/>
      <c r="F147" s="13"/>
      <c r="G147" s="13"/>
      <c r="H147" s="35"/>
      <c r="I147" s="14"/>
      <c r="J147" s="276"/>
      <c r="K147" s="276"/>
      <c r="L147" s="54"/>
      <c r="M147" s="16"/>
      <c r="N147" s="16"/>
      <c r="O147" s="16"/>
      <c r="P147" s="16"/>
      <c r="Q147" s="16"/>
      <c r="R147" s="16"/>
      <c r="S147" s="16"/>
      <c r="T147" s="16"/>
      <c r="U147" s="16"/>
      <c r="V147" s="16"/>
      <c r="W147" s="16"/>
      <c r="X147" s="16"/>
      <c r="Y147" s="16"/>
      <c r="Z147" s="46"/>
      <c r="AA147" s="46"/>
      <c r="AB147" s="46"/>
      <c r="AC147" s="16"/>
      <c r="AD147" s="46"/>
      <c r="AE147" s="14"/>
      <c r="AF147" s="4" t="str">
        <f t="shared" si="2"/>
        <v>A141</v>
      </c>
    </row>
    <row r="148" spans="1:32">
      <c r="A148" s="13" t="str">
        <f t="shared" si="1"/>
        <v/>
      </c>
      <c r="B148" s="13"/>
      <c r="C148" s="13"/>
      <c r="D148" s="71"/>
      <c r="E148" s="14"/>
      <c r="F148" s="13"/>
      <c r="G148" s="13"/>
      <c r="H148" s="35"/>
      <c r="I148" s="14"/>
      <c r="J148" s="276"/>
      <c r="K148" s="276"/>
      <c r="L148" s="54"/>
      <c r="M148" s="16"/>
      <c r="N148" s="16"/>
      <c r="O148" s="16"/>
      <c r="P148" s="16"/>
      <c r="Q148" s="16"/>
      <c r="R148" s="16"/>
      <c r="S148" s="16"/>
      <c r="T148" s="16"/>
      <c r="U148" s="16"/>
      <c r="V148" s="16"/>
      <c r="W148" s="16"/>
      <c r="X148" s="16"/>
      <c r="Y148" s="16"/>
      <c r="Z148" s="46"/>
      <c r="AA148" s="46"/>
      <c r="AB148" s="46"/>
      <c r="AC148" s="16"/>
      <c r="AD148" s="46"/>
      <c r="AE148" s="14"/>
      <c r="AF148" s="4" t="str">
        <f t="shared" si="2"/>
        <v>A142</v>
      </c>
    </row>
    <row r="149" spans="1:32">
      <c r="A149" s="13" t="str">
        <f t="shared" si="1"/>
        <v/>
      </c>
      <c r="B149" s="13"/>
      <c r="C149" s="13"/>
      <c r="D149" s="71"/>
      <c r="E149" s="14"/>
      <c r="F149" s="13"/>
      <c r="G149" s="13"/>
      <c r="H149" s="35"/>
      <c r="I149" s="14"/>
      <c r="J149" s="276"/>
      <c r="K149" s="276"/>
      <c r="L149" s="54"/>
      <c r="M149" s="16"/>
      <c r="N149" s="16"/>
      <c r="O149" s="16"/>
      <c r="P149" s="16"/>
      <c r="Q149" s="16"/>
      <c r="R149" s="16"/>
      <c r="S149" s="16"/>
      <c r="T149" s="16"/>
      <c r="U149" s="16"/>
      <c r="V149" s="16"/>
      <c r="W149" s="16"/>
      <c r="X149" s="16"/>
      <c r="Y149" s="16"/>
      <c r="Z149" s="46"/>
      <c r="AA149" s="46"/>
      <c r="AB149" s="46"/>
      <c r="AC149" s="16"/>
      <c r="AD149" s="46"/>
      <c r="AE149" s="14"/>
      <c r="AF149" s="4" t="str">
        <f t="shared" si="2"/>
        <v>A143</v>
      </c>
    </row>
    <row r="150" spans="1:32">
      <c r="A150" s="13" t="str">
        <f t="shared" si="1"/>
        <v/>
      </c>
      <c r="B150" s="13"/>
      <c r="C150" s="13"/>
      <c r="D150" s="71"/>
      <c r="E150" s="14"/>
      <c r="F150" s="13"/>
      <c r="G150" s="13"/>
      <c r="H150" s="35"/>
      <c r="I150" s="14"/>
      <c r="J150" s="276"/>
      <c r="K150" s="276"/>
      <c r="L150" s="54"/>
      <c r="M150" s="16"/>
      <c r="N150" s="16"/>
      <c r="O150" s="16"/>
      <c r="P150" s="16"/>
      <c r="Q150" s="16"/>
      <c r="R150" s="16"/>
      <c r="S150" s="16"/>
      <c r="T150" s="16"/>
      <c r="U150" s="16"/>
      <c r="V150" s="16"/>
      <c r="W150" s="16"/>
      <c r="X150" s="16"/>
      <c r="Y150" s="16"/>
      <c r="Z150" s="46"/>
      <c r="AA150" s="46"/>
      <c r="AB150" s="46"/>
      <c r="AC150" s="16"/>
      <c r="AD150" s="46"/>
      <c r="AE150" s="14"/>
      <c r="AF150" s="4" t="str">
        <f t="shared" si="2"/>
        <v>A144</v>
      </c>
    </row>
    <row r="151" spans="1:32">
      <c r="A151" s="13" t="str">
        <f t="shared" si="1"/>
        <v/>
      </c>
      <c r="B151" s="13"/>
      <c r="C151" s="13"/>
      <c r="D151" s="71"/>
      <c r="E151" s="14"/>
      <c r="F151" s="13"/>
      <c r="G151" s="13"/>
      <c r="H151" s="35"/>
      <c r="I151" s="14"/>
      <c r="J151" s="276"/>
      <c r="K151" s="276"/>
      <c r="L151" s="54"/>
      <c r="M151" s="16"/>
      <c r="N151" s="16"/>
      <c r="O151" s="16"/>
      <c r="P151" s="16"/>
      <c r="Q151" s="16"/>
      <c r="R151" s="16"/>
      <c r="S151" s="16"/>
      <c r="T151" s="16"/>
      <c r="U151" s="16"/>
      <c r="V151" s="16"/>
      <c r="W151" s="16"/>
      <c r="X151" s="16"/>
      <c r="Y151" s="16"/>
      <c r="Z151" s="46"/>
      <c r="AA151" s="46"/>
      <c r="AB151" s="46"/>
      <c r="AC151" s="16"/>
      <c r="AD151" s="46"/>
      <c r="AE151" s="14"/>
      <c r="AF151" s="4" t="str">
        <f t="shared" si="2"/>
        <v>A145</v>
      </c>
    </row>
    <row r="152" spans="1:32">
      <c r="A152" s="13" t="str">
        <f t="shared" si="1"/>
        <v/>
      </c>
      <c r="B152" s="13"/>
      <c r="C152" s="13"/>
      <c r="D152" s="71"/>
      <c r="E152" s="14"/>
      <c r="F152" s="13"/>
      <c r="G152" s="13"/>
      <c r="H152" s="35"/>
      <c r="I152" s="14"/>
      <c r="J152" s="276"/>
      <c r="K152" s="276"/>
      <c r="L152" s="54"/>
      <c r="M152" s="16"/>
      <c r="N152" s="16"/>
      <c r="O152" s="16"/>
      <c r="P152" s="16"/>
      <c r="Q152" s="16"/>
      <c r="R152" s="16"/>
      <c r="S152" s="16"/>
      <c r="T152" s="16"/>
      <c r="U152" s="16"/>
      <c r="V152" s="16"/>
      <c r="W152" s="16"/>
      <c r="X152" s="16"/>
      <c r="Y152" s="16"/>
      <c r="Z152" s="46"/>
      <c r="AA152" s="46"/>
      <c r="AB152" s="46"/>
      <c r="AC152" s="16"/>
      <c r="AD152" s="46"/>
      <c r="AE152" s="14"/>
      <c r="AF152" s="4" t="str">
        <f t="shared" si="2"/>
        <v>A146</v>
      </c>
    </row>
    <row r="153" spans="1:32">
      <c r="A153" s="13" t="str">
        <f t="shared" si="1"/>
        <v/>
      </c>
      <c r="B153" s="13"/>
      <c r="C153" s="13"/>
      <c r="D153" s="71"/>
      <c r="E153" s="14"/>
      <c r="F153" s="13"/>
      <c r="G153" s="13"/>
      <c r="H153" s="35"/>
      <c r="I153" s="14"/>
      <c r="J153" s="276"/>
      <c r="K153" s="276"/>
      <c r="L153" s="54"/>
      <c r="M153" s="16"/>
      <c r="N153" s="16"/>
      <c r="O153" s="16"/>
      <c r="P153" s="16"/>
      <c r="Q153" s="16"/>
      <c r="R153" s="16"/>
      <c r="S153" s="16"/>
      <c r="T153" s="16"/>
      <c r="U153" s="16"/>
      <c r="V153" s="16"/>
      <c r="W153" s="16"/>
      <c r="X153" s="16"/>
      <c r="Y153" s="16"/>
      <c r="Z153" s="46"/>
      <c r="AA153" s="46"/>
      <c r="AB153" s="46"/>
      <c r="AC153" s="16"/>
      <c r="AD153" s="46"/>
      <c r="AE153" s="14"/>
      <c r="AF153" s="4" t="str">
        <f t="shared" si="2"/>
        <v>A147</v>
      </c>
    </row>
    <row r="154" spans="1:32">
      <c r="A154" s="13" t="str">
        <f t="shared" si="1"/>
        <v/>
      </c>
      <c r="B154" s="13"/>
      <c r="C154" s="13"/>
      <c r="D154" s="71"/>
      <c r="E154" s="14"/>
      <c r="F154" s="13"/>
      <c r="G154" s="13"/>
      <c r="H154" s="35"/>
      <c r="I154" s="14"/>
      <c r="J154" s="276"/>
      <c r="K154" s="276"/>
      <c r="L154" s="54"/>
      <c r="M154" s="16"/>
      <c r="N154" s="16"/>
      <c r="O154" s="16"/>
      <c r="P154" s="16"/>
      <c r="Q154" s="16"/>
      <c r="R154" s="16"/>
      <c r="S154" s="16"/>
      <c r="T154" s="16"/>
      <c r="U154" s="16"/>
      <c r="V154" s="16"/>
      <c r="W154" s="16"/>
      <c r="X154" s="16"/>
      <c r="Y154" s="16"/>
      <c r="Z154" s="46"/>
      <c r="AA154" s="46"/>
      <c r="AB154" s="46"/>
      <c r="AC154" s="16"/>
      <c r="AD154" s="46"/>
      <c r="AE154" s="14"/>
      <c r="AF154" s="4" t="str">
        <f t="shared" si="2"/>
        <v>A148</v>
      </c>
    </row>
    <row r="155" spans="1:32">
      <c r="A155" s="13" t="str">
        <f t="shared" si="1"/>
        <v/>
      </c>
      <c r="B155" s="13"/>
      <c r="C155" s="13"/>
      <c r="D155" s="71"/>
      <c r="E155" s="14"/>
      <c r="F155" s="13"/>
      <c r="G155" s="13"/>
      <c r="H155" s="35"/>
      <c r="I155" s="14"/>
      <c r="J155" s="276"/>
      <c r="K155" s="276"/>
      <c r="L155" s="54"/>
      <c r="M155" s="16"/>
      <c r="N155" s="16"/>
      <c r="O155" s="16"/>
      <c r="P155" s="16"/>
      <c r="Q155" s="16"/>
      <c r="R155" s="16"/>
      <c r="S155" s="16"/>
      <c r="T155" s="16"/>
      <c r="U155" s="16"/>
      <c r="V155" s="16"/>
      <c r="W155" s="16"/>
      <c r="X155" s="16"/>
      <c r="Y155" s="16"/>
      <c r="Z155" s="46"/>
      <c r="AA155" s="46"/>
      <c r="AB155" s="46"/>
      <c r="AC155" s="16"/>
      <c r="AD155" s="46"/>
      <c r="AE155" s="14"/>
      <c r="AF155" s="4" t="str">
        <f t="shared" si="2"/>
        <v>A149</v>
      </c>
    </row>
    <row r="156" spans="1:32">
      <c r="A156" s="13" t="str">
        <f t="shared" si="1"/>
        <v/>
      </c>
      <c r="B156" s="13"/>
      <c r="C156" s="13"/>
      <c r="D156" s="71"/>
      <c r="E156" s="14"/>
      <c r="F156" s="13"/>
      <c r="G156" s="13"/>
      <c r="H156" s="35"/>
      <c r="I156" s="14"/>
      <c r="J156" s="276"/>
      <c r="K156" s="276"/>
      <c r="L156" s="54"/>
      <c r="M156" s="16"/>
      <c r="N156" s="16"/>
      <c r="O156" s="16"/>
      <c r="P156" s="16"/>
      <c r="Q156" s="16"/>
      <c r="R156" s="16"/>
      <c r="S156" s="16"/>
      <c r="T156" s="16"/>
      <c r="U156" s="16"/>
      <c r="V156" s="16"/>
      <c r="W156" s="16"/>
      <c r="X156" s="16"/>
      <c r="Y156" s="16"/>
      <c r="Z156" s="46"/>
      <c r="AA156" s="46"/>
      <c r="AB156" s="46"/>
      <c r="AC156" s="16"/>
      <c r="AD156" s="46"/>
      <c r="AE156" s="14"/>
      <c r="AF156" s="4" t="str">
        <f t="shared" si="2"/>
        <v>A150</v>
      </c>
    </row>
    <row r="157" spans="1:32">
      <c r="A157" s="13" t="str">
        <f t="shared" si="1"/>
        <v/>
      </c>
      <c r="B157" s="13"/>
      <c r="C157" s="13"/>
      <c r="D157" s="71"/>
      <c r="E157" s="14"/>
      <c r="F157" s="13"/>
      <c r="G157" s="13"/>
      <c r="H157" s="35"/>
      <c r="I157" s="14"/>
      <c r="J157" s="276"/>
      <c r="K157" s="276"/>
      <c r="L157" s="54"/>
      <c r="M157" s="16"/>
      <c r="N157" s="16"/>
      <c r="O157" s="16"/>
      <c r="P157" s="16"/>
      <c r="Q157" s="16"/>
      <c r="R157" s="16"/>
      <c r="S157" s="16"/>
      <c r="T157" s="16"/>
      <c r="U157" s="16"/>
      <c r="V157" s="16"/>
      <c r="W157" s="16"/>
      <c r="X157" s="16"/>
      <c r="Y157" s="16"/>
      <c r="Z157" s="46"/>
      <c r="AA157" s="46"/>
      <c r="AB157" s="46"/>
      <c r="AC157" s="16"/>
      <c r="AD157" s="46"/>
      <c r="AE157" s="14"/>
      <c r="AF157" s="4" t="str">
        <f t="shared" si="2"/>
        <v>A151</v>
      </c>
    </row>
    <row r="158" spans="1:32">
      <c r="A158" s="13" t="str">
        <f t="shared" si="1"/>
        <v/>
      </c>
      <c r="B158" s="13"/>
      <c r="C158" s="13"/>
      <c r="D158" s="71"/>
      <c r="E158" s="14"/>
      <c r="F158" s="13"/>
      <c r="G158" s="13"/>
      <c r="H158" s="35"/>
      <c r="I158" s="14"/>
      <c r="J158" s="276"/>
      <c r="K158" s="276"/>
      <c r="L158" s="54"/>
      <c r="M158" s="16"/>
      <c r="N158" s="16"/>
      <c r="O158" s="16"/>
      <c r="P158" s="16"/>
      <c r="Q158" s="16"/>
      <c r="R158" s="16"/>
      <c r="S158" s="16"/>
      <c r="T158" s="16"/>
      <c r="U158" s="16"/>
      <c r="V158" s="16"/>
      <c r="W158" s="16"/>
      <c r="X158" s="16"/>
      <c r="Y158" s="16"/>
      <c r="Z158" s="46"/>
      <c r="AA158" s="46"/>
      <c r="AB158" s="46"/>
      <c r="AC158" s="16"/>
      <c r="AD158" s="46"/>
      <c r="AE158" s="14"/>
      <c r="AF158" s="4" t="str">
        <f t="shared" si="2"/>
        <v>A152</v>
      </c>
    </row>
    <row r="159" spans="1:32">
      <c r="A159" s="13" t="str">
        <f t="shared" si="1"/>
        <v/>
      </c>
      <c r="B159" s="13"/>
      <c r="C159" s="13"/>
      <c r="D159" s="71"/>
      <c r="E159" s="14"/>
      <c r="F159" s="13"/>
      <c r="G159" s="13"/>
      <c r="H159" s="35"/>
      <c r="I159" s="14"/>
      <c r="J159" s="276"/>
      <c r="K159" s="276"/>
      <c r="L159" s="54"/>
      <c r="M159" s="16"/>
      <c r="N159" s="16"/>
      <c r="O159" s="16"/>
      <c r="P159" s="16"/>
      <c r="Q159" s="16"/>
      <c r="R159" s="16"/>
      <c r="S159" s="16"/>
      <c r="T159" s="16"/>
      <c r="U159" s="16"/>
      <c r="V159" s="16"/>
      <c r="W159" s="16"/>
      <c r="X159" s="16"/>
      <c r="Y159" s="16"/>
      <c r="Z159" s="46"/>
      <c r="AA159" s="46"/>
      <c r="AB159" s="46"/>
      <c r="AC159" s="16"/>
      <c r="AD159" s="46"/>
      <c r="AE159" s="14"/>
      <c r="AF159" s="4" t="str">
        <f t="shared" si="2"/>
        <v>A153</v>
      </c>
    </row>
    <row r="160" spans="1:32">
      <c r="A160" s="13" t="str">
        <f t="shared" si="1"/>
        <v/>
      </c>
      <c r="B160" s="13"/>
      <c r="C160" s="13"/>
      <c r="D160" s="71"/>
      <c r="E160" s="14"/>
      <c r="F160" s="13"/>
      <c r="G160" s="13"/>
      <c r="H160" s="35"/>
      <c r="I160" s="14"/>
      <c r="J160" s="276"/>
      <c r="K160" s="276"/>
      <c r="L160" s="54"/>
      <c r="M160" s="16"/>
      <c r="N160" s="16"/>
      <c r="O160" s="16"/>
      <c r="P160" s="16"/>
      <c r="Q160" s="16"/>
      <c r="R160" s="16"/>
      <c r="S160" s="16"/>
      <c r="T160" s="16"/>
      <c r="U160" s="16"/>
      <c r="V160" s="16"/>
      <c r="W160" s="16"/>
      <c r="X160" s="16"/>
      <c r="Y160" s="16"/>
      <c r="Z160" s="46"/>
      <c r="AA160" s="46"/>
      <c r="AB160" s="46"/>
      <c r="AC160" s="16"/>
      <c r="AD160" s="46"/>
      <c r="AE160" s="14"/>
      <c r="AF160" s="4" t="str">
        <f t="shared" si="2"/>
        <v>A154</v>
      </c>
    </row>
    <row r="161" spans="1:32">
      <c r="A161" s="13" t="str">
        <f t="shared" si="1"/>
        <v/>
      </c>
      <c r="B161" s="13"/>
      <c r="C161" s="13"/>
      <c r="D161" s="71"/>
      <c r="E161" s="14"/>
      <c r="F161" s="13"/>
      <c r="G161" s="13"/>
      <c r="H161" s="35"/>
      <c r="I161" s="14"/>
      <c r="J161" s="276"/>
      <c r="K161" s="276"/>
      <c r="L161" s="54"/>
      <c r="M161" s="16"/>
      <c r="N161" s="16"/>
      <c r="O161" s="16"/>
      <c r="P161" s="16"/>
      <c r="Q161" s="16"/>
      <c r="R161" s="16"/>
      <c r="S161" s="16"/>
      <c r="T161" s="16"/>
      <c r="U161" s="16"/>
      <c r="V161" s="16"/>
      <c r="W161" s="16"/>
      <c r="X161" s="16"/>
      <c r="Y161" s="16"/>
      <c r="Z161" s="46"/>
      <c r="AA161" s="46"/>
      <c r="AB161" s="46"/>
      <c r="AC161" s="16"/>
      <c r="AD161" s="46"/>
      <c r="AE161" s="14"/>
      <c r="AF161" s="4" t="str">
        <f t="shared" si="2"/>
        <v>A155</v>
      </c>
    </row>
    <row r="162" spans="1:32">
      <c r="A162" s="13" t="str">
        <f t="shared" si="1"/>
        <v/>
      </c>
      <c r="B162" s="13"/>
      <c r="C162" s="13"/>
      <c r="D162" s="71"/>
      <c r="E162" s="14"/>
      <c r="F162" s="13"/>
      <c r="G162" s="13"/>
      <c r="H162" s="35"/>
      <c r="I162" s="14"/>
      <c r="J162" s="276"/>
      <c r="K162" s="276"/>
      <c r="L162" s="54"/>
      <c r="M162" s="16"/>
      <c r="N162" s="16"/>
      <c r="O162" s="16"/>
      <c r="P162" s="16"/>
      <c r="Q162" s="16"/>
      <c r="R162" s="16"/>
      <c r="S162" s="16"/>
      <c r="T162" s="16"/>
      <c r="U162" s="16"/>
      <c r="V162" s="16"/>
      <c r="W162" s="16"/>
      <c r="X162" s="16"/>
      <c r="Y162" s="16"/>
      <c r="Z162" s="46"/>
      <c r="AA162" s="46"/>
      <c r="AB162" s="46"/>
      <c r="AC162" s="16"/>
      <c r="AD162" s="46"/>
      <c r="AE162" s="14"/>
      <c r="AF162" s="4" t="str">
        <f t="shared" si="2"/>
        <v>A156</v>
      </c>
    </row>
    <row r="163" spans="1:32">
      <c r="A163" s="13" t="str">
        <f t="shared" si="1"/>
        <v/>
      </c>
      <c r="B163" s="13"/>
      <c r="C163" s="13"/>
      <c r="D163" s="71"/>
      <c r="E163" s="14"/>
      <c r="F163" s="13"/>
      <c r="G163" s="13"/>
      <c r="H163" s="35"/>
      <c r="I163" s="14"/>
      <c r="J163" s="276"/>
      <c r="K163" s="276"/>
      <c r="L163" s="54"/>
      <c r="M163" s="16"/>
      <c r="N163" s="16"/>
      <c r="O163" s="16"/>
      <c r="P163" s="16"/>
      <c r="Q163" s="16"/>
      <c r="R163" s="16"/>
      <c r="S163" s="16"/>
      <c r="T163" s="16"/>
      <c r="U163" s="16"/>
      <c r="V163" s="16"/>
      <c r="W163" s="16"/>
      <c r="X163" s="16"/>
      <c r="Y163" s="16"/>
      <c r="Z163" s="46"/>
      <c r="AA163" s="46"/>
      <c r="AB163" s="46"/>
      <c r="AC163" s="16"/>
      <c r="AD163" s="46"/>
      <c r="AE163" s="14"/>
      <c r="AF163" s="4" t="str">
        <f t="shared" si="2"/>
        <v>A157</v>
      </c>
    </row>
    <row r="164" spans="1:32">
      <c r="A164" s="13" t="str">
        <f t="shared" si="1"/>
        <v/>
      </c>
      <c r="B164" s="13"/>
      <c r="C164" s="13"/>
      <c r="D164" s="71"/>
      <c r="E164" s="14"/>
      <c r="F164" s="13"/>
      <c r="G164" s="13"/>
      <c r="H164" s="35"/>
      <c r="I164" s="14"/>
      <c r="J164" s="276"/>
      <c r="K164" s="276"/>
      <c r="L164" s="54"/>
      <c r="M164" s="16"/>
      <c r="N164" s="16"/>
      <c r="O164" s="16"/>
      <c r="P164" s="16"/>
      <c r="Q164" s="16"/>
      <c r="R164" s="16"/>
      <c r="S164" s="16"/>
      <c r="T164" s="16"/>
      <c r="U164" s="16"/>
      <c r="V164" s="16"/>
      <c r="W164" s="16"/>
      <c r="X164" s="16"/>
      <c r="Y164" s="16"/>
      <c r="Z164" s="46"/>
      <c r="AA164" s="46"/>
      <c r="AB164" s="46"/>
      <c r="AC164" s="16"/>
      <c r="AD164" s="46"/>
      <c r="AE164" s="14"/>
      <c r="AF164" s="4" t="str">
        <f t="shared" si="2"/>
        <v>A158</v>
      </c>
    </row>
    <row r="165" spans="1:32">
      <c r="A165" s="13" t="str">
        <f t="shared" si="1"/>
        <v/>
      </c>
      <c r="B165" s="13"/>
      <c r="C165" s="13"/>
      <c r="D165" s="71"/>
      <c r="E165" s="14"/>
      <c r="F165" s="13"/>
      <c r="G165" s="13"/>
      <c r="H165" s="35"/>
      <c r="I165" s="14"/>
      <c r="J165" s="276"/>
      <c r="K165" s="276"/>
      <c r="L165" s="54"/>
      <c r="M165" s="16"/>
      <c r="N165" s="16"/>
      <c r="O165" s="16"/>
      <c r="P165" s="16"/>
      <c r="Q165" s="16"/>
      <c r="R165" s="16"/>
      <c r="S165" s="16"/>
      <c r="T165" s="16"/>
      <c r="U165" s="16"/>
      <c r="V165" s="16"/>
      <c r="W165" s="16"/>
      <c r="X165" s="16"/>
      <c r="Y165" s="16"/>
      <c r="Z165" s="46"/>
      <c r="AA165" s="46"/>
      <c r="AB165" s="46"/>
      <c r="AC165" s="16"/>
      <c r="AD165" s="46"/>
      <c r="AE165" s="14"/>
      <c r="AF165" s="4" t="str">
        <f t="shared" si="2"/>
        <v>A159</v>
      </c>
    </row>
    <row r="166" spans="1:32">
      <c r="A166" s="13" t="str">
        <f t="shared" si="1"/>
        <v/>
      </c>
      <c r="B166" s="13"/>
      <c r="C166" s="13"/>
      <c r="D166" s="71"/>
      <c r="E166" s="14"/>
      <c r="F166" s="13"/>
      <c r="G166" s="13"/>
      <c r="H166" s="35"/>
      <c r="I166" s="14"/>
      <c r="J166" s="276"/>
      <c r="K166" s="276"/>
      <c r="L166" s="54"/>
      <c r="M166" s="16"/>
      <c r="N166" s="16"/>
      <c r="O166" s="16"/>
      <c r="P166" s="16"/>
      <c r="Q166" s="16"/>
      <c r="R166" s="16"/>
      <c r="S166" s="16"/>
      <c r="T166" s="16"/>
      <c r="U166" s="16"/>
      <c r="V166" s="16"/>
      <c r="W166" s="16"/>
      <c r="X166" s="16"/>
      <c r="Y166" s="16"/>
      <c r="Z166" s="46"/>
      <c r="AA166" s="46"/>
      <c r="AB166" s="46"/>
      <c r="AC166" s="16"/>
      <c r="AD166" s="46"/>
      <c r="AE166" s="14"/>
      <c r="AF166" s="4" t="str">
        <f t="shared" si="2"/>
        <v>A160</v>
      </c>
    </row>
    <row r="167" spans="1:32">
      <c r="A167" s="13" t="str">
        <f t="shared" si="1"/>
        <v/>
      </c>
      <c r="B167" s="13"/>
      <c r="C167" s="13"/>
      <c r="D167" s="71"/>
      <c r="E167" s="14"/>
      <c r="F167" s="13"/>
      <c r="G167" s="13"/>
      <c r="H167" s="35"/>
      <c r="I167" s="14"/>
      <c r="J167" s="276"/>
      <c r="K167" s="276"/>
      <c r="L167" s="54"/>
      <c r="M167" s="16"/>
      <c r="N167" s="16"/>
      <c r="O167" s="16"/>
      <c r="P167" s="16"/>
      <c r="Q167" s="16"/>
      <c r="R167" s="16"/>
      <c r="S167" s="16"/>
      <c r="T167" s="16"/>
      <c r="U167" s="16"/>
      <c r="V167" s="16"/>
      <c r="W167" s="16"/>
      <c r="X167" s="16"/>
      <c r="Y167" s="16"/>
      <c r="Z167" s="46"/>
      <c r="AA167" s="46"/>
      <c r="AB167" s="46"/>
      <c r="AC167" s="16"/>
      <c r="AD167" s="46"/>
      <c r="AE167" s="14"/>
      <c r="AF167" s="4" t="str">
        <f t="shared" si="2"/>
        <v>A161</v>
      </c>
    </row>
    <row r="168" spans="1:32">
      <c r="A168" s="13" t="str">
        <f t="shared" si="1"/>
        <v/>
      </c>
      <c r="B168" s="13"/>
      <c r="C168" s="13"/>
      <c r="D168" s="71"/>
      <c r="E168" s="14"/>
      <c r="F168" s="13"/>
      <c r="G168" s="13"/>
      <c r="H168" s="35"/>
      <c r="I168" s="14"/>
      <c r="J168" s="276"/>
      <c r="K168" s="276"/>
      <c r="L168" s="54"/>
      <c r="M168" s="16"/>
      <c r="N168" s="16"/>
      <c r="O168" s="16"/>
      <c r="P168" s="16"/>
      <c r="Q168" s="16"/>
      <c r="R168" s="16"/>
      <c r="S168" s="16"/>
      <c r="T168" s="16"/>
      <c r="U168" s="16"/>
      <c r="V168" s="16"/>
      <c r="W168" s="16"/>
      <c r="X168" s="16"/>
      <c r="Y168" s="16"/>
      <c r="Z168" s="46"/>
      <c r="AA168" s="46"/>
      <c r="AB168" s="46"/>
      <c r="AC168" s="16"/>
      <c r="AD168" s="46"/>
      <c r="AE168" s="14"/>
      <c r="AF168" s="4" t="str">
        <f t="shared" si="2"/>
        <v>A162</v>
      </c>
    </row>
    <row r="169" spans="1:32">
      <c r="A169" s="13" t="str">
        <f t="shared" si="1"/>
        <v/>
      </c>
      <c r="B169" s="13"/>
      <c r="C169" s="13"/>
      <c r="D169" s="71"/>
      <c r="E169" s="14"/>
      <c r="F169" s="13"/>
      <c r="G169" s="13"/>
      <c r="H169" s="35"/>
      <c r="I169" s="14"/>
      <c r="J169" s="276"/>
      <c r="K169" s="276"/>
      <c r="L169" s="54"/>
      <c r="M169" s="16"/>
      <c r="N169" s="16"/>
      <c r="O169" s="16"/>
      <c r="P169" s="16"/>
      <c r="Q169" s="16"/>
      <c r="R169" s="16"/>
      <c r="S169" s="16"/>
      <c r="T169" s="16"/>
      <c r="U169" s="16"/>
      <c r="V169" s="16"/>
      <c r="W169" s="16"/>
      <c r="X169" s="16"/>
      <c r="Y169" s="16"/>
      <c r="Z169" s="46"/>
      <c r="AA169" s="46"/>
      <c r="AB169" s="46"/>
      <c r="AC169" s="16"/>
      <c r="AD169" s="46"/>
      <c r="AE169" s="14"/>
      <c r="AF169" s="4" t="str">
        <f t="shared" si="2"/>
        <v>A163</v>
      </c>
    </row>
    <row r="170" spans="1:32">
      <c r="A170" s="13" t="str">
        <f t="shared" si="1"/>
        <v/>
      </c>
      <c r="B170" s="13"/>
      <c r="C170" s="13"/>
      <c r="D170" s="71"/>
      <c r="E170" s="14"/>
      <c r="F170" s="13"/>
      <c r="G170" s="13"/>
      <c r="H170" s="35"/>
      <c r="I170" s="14"/>
      <c r="J170" s="276"/>
      <c r="K170" s="276"/>
      <c r="L170" s="54"/>
      <c r="M170" s="16"/>
      <c r="N170" s="16"/>
      <c r="O170" s="16"/>
      <c r="P170" s="16"/>
      <c r="Q170" s="16"/>
      <c r="R170" s="16"/>
      <c r="S170" s="16"/>
      <c r="T170" s="16"/>
      <c r="U170" s="16"/>
      <c r="V170" s="16"/>
      <c r="W170" s="16"/>
      <c r="X170" s="16"/>
      <c r="Y170" s="16"/>
      <c r="Z170" s="46"/>
      <c r="AA170" s="46"/>
      <c r="AB170" s="46"/>
      <c r="AC170" s="16"/>
      <c r="AD170" s="46"/>
      <c r="AE170" s="14"/>
      <c r="AF170" s="4" t="str">
        <f t="shared" si="2"/>
        <v>A164</v>
      </c>
    </row>
    <row r="171" spans="1:32">
      <c r="A171" s="13" t="str">
        <f t="shared" si="1"/>
        <v/>
      </c>
      <c r="B171" s="13"/>
      <c r="C171" s="13"/>
      <c r="D171" s="71"/>
      <c r="E171" s="14"/>
      <c r="F171" s="13"/>
      <c r="G171" s="13"/>
      <c r="H171" s="35"/>
      <c r="I171" s="14"/>
      <c r="J171" s="276"/>
      <c r="K171" s="276"/>
      <c r="L171" s="54"/>
      <c r="M171" s="16"/>
      <c r="N171" s="16"/>
      <c r="O171" s="16"/>
      <c r="P171" s="16"/>
      <c r="Q171" s="16"/>
      <c r="R171" s="16"/>
      <c r="S171" s="16"/>
      <c r="T171" s="16"/>
      <c r="U171" s="16"/>
      <c r="V171" s="16"/>
      <c r="W171" s="16"/>
      <c r="X171" s="16"/>
      <c r="Y171" s="16"/>
      <c r="Z171" s="46"/>
      <c r="AA171" s="46"/>
      <c r="AB171" s="46"/>
      <c r="AC171" s="16"/>
      <c r="AD171" s="46"/>
      <c r="AE171" s="14"/>
      <c r="AF171" s="4" t="str">
        <f t="shared" si="2"/>
        <v>A165</v>
      </c>
    </row>
    <row r="172" spans="1:32">
      <c r="A172" s="13" t="str">
        <f t="shared" si="1"/>
        <v/>
      </c>
      <c r="B172" s="13"/>
      <c r="C172" s="13"/>
      <c r="D172" s="71"/>
      <c r="E172" s="14"/>
      <c r="F172" s="13"/>
      <c r="G172" s="13"/>
      <c r="H172" s="35"/>
      <c r="I172" s="14"/>
      <c r="J172" s="276"/>
      <c r="K172" s="276"/>
      <c r="L172" s="54"/>
      <c r="M172" s="16"/>
      <c r="N172" s="16"/>
      <c r="O172" s="16"/>
      <c r="P172" s="16"/>
      <c r="Q172" s="16"/>
      <c r="R172" s="16"/>
      <c r="S172" s="16"/>
      <c r="T172" s="16"/>
      <c r="U172" s="16"/>
      <c r="V172" s="16"/>
      <c r="W172" s="16"/>
      <c r="X172" s="16"/>
      <c r="Y172" s="16"/>
      <c r="Z172" s="46"/>
      <c r="AA172" s="46"/>
      <c r="AB172" s="46"/>
      <c r="AC172" s="16"/>
      <c r="AD172" s="46"/>
      <c r="AE172" s="14"/>
      <c r="AF172" s="4" t="str">
        <f t="shared" si="2"/>
        <v>A166</v>
      </c>
    </row>
    <row r="173" spans="1:32">
      <c r="A173" s="13" t="str">
        <f t="shared" si="1"/>
        <v/>
      </c>
      <c r="B173" s="13"/>
      <c r="C173" s="13"/>
      <c r="D173" s="71"/>
      <c r="E173" s="14"/>
      <c r="F173" s="13"/>
      <c r="G173" s="13"/>
      <c r="H173" s="35"/>
      <c r="I173" s="14"/>
      <c r="J173" s="276"/>
      <c r="K173" s="276"/>
      <c r="L173" s="54"/>
      <c r="M173" s="16"/>
      <c r="N173" s="16"/>
      <c r="O173" s="16"/>
      <c r="P173" s="16"/>
      <c r="Q173" s="16"/>
      <c r="R173" s="16"/>
      <c r="S173" s="16"/>
      <c r="T173" s="16"/>
      <c r="U173" s="16"/>
      <c r="V173" s="16"/>
      <c r="W173" s="16"/>
      <c r="X173" s="16"/>
      <c r="Y173" s="16"/>
      <c r="Z173" s="46"/>
      <c r="AA173" s="46"/>
      <c r="AB173" s="46"/>
      <c r="AC173" s="16"/>
      <c r="AD173" s="46"/>
      <c r="AE173" s="14"/>
      <c r="AF173" s="4" t="str">
        <f t="shared" si="2"/>
        <v>A167</v>
      </c>
    </row>
    <row r="174" spans="1:32">
      <c r="A174" s="13" t="str">
        <f t="shared" si="1"/>
        <v/>
      </c>
      <c r="B174" s="13"/>
      <c r="C174" s="13"/>
      <c r="D174" s="71"/>
      <c r="E174" s="14"/>
      <c r="F174" s="13"/>
      <c r="G174" s="13"/>
      <c r="H174" s="35"/>
      <c r="I174" s="14"/>
      <c r="J174" s="276"/>
      <c r="K174" s="276"/>
      <c r="L174" s="54"/>
      <c r="M174" s="16"/>
      <c r="N174" s="16"/>
      <c r="O174" s="16"/>
      <c r="P174" s="16"/>
      <c r="Q174" s="16"/>
      <c r="R174" s="16"/>
      <c r="S174" s="16"/>
      <c r="T174" s="16"/>
      <c r="U174" s="16"/>
      <c r="V174" s="16"/>
      <c r="W174" s="16"/>
      <c r="X174" s="16"/>
      <c r="Y174" s="16"/>
      <c r="Z174" s="46"/>
      <c r="AA174" s="46"/>
      <c r="AB174" s="46"/>
      <c r="AC174" s="16"/>
      <c r="AD174" s="46"/>
      <c r="AE174" s="14"/>
      <c r="AF174" s="4" t="str">
        <f t="shared" si="2"/>
        <v>A168</v>
      </c>
    </row>
    <row r="175" spans="1:32">
      <c r="A175" s="13" t="str">
        <f t="shared" si="1"/>
        <v/>
      </c>
      <c r="B175" s="13"/>
      <c r="C175" s="13"/>
      <c r="D175" s="71"/>
      <c r="E175" s="14"/>
      <c r="F175" s="13"/>
      <c r="G175" s="13"/>
      <c r="H175" s="35"/>
      <c r="I175" s="14"/>
      <c r="J175" s="276"/>
      <c r="K175" s="276"/>
      <c r="L175" s="54"/>
      <c r="M175" s="16"/>
      <c r="N175" s="16"/>
      <c r="O175" s="16"/>
      <c r="P175" s="16"/>
      <c r="Q175" s="16"/>
      <c r="R175" s="16"/>
      <c r="S175" s="16"/>
      <c r="T175" s="16"/>
      <c r="U175" s="16"/>
      <c r="V175" s="16"/>
      <c r="W175" s="16"/>
      <c r="X175" s="16"/>
      <c r="Y175" s="16"/>
      <c r="Z175" s="46"/>
      <c r="AA175" s="46"/>
      <c r="AB175" s="46"/>
      <c r="AC175" s="16"/>
      <c r="AD175" s="46"/>
      <c r="AE175" s="14"/>
      <c r="AF175" s="4" t="str">
        <f t="shared" si="2"/>
        <v>A169</v>
      </c>
    </row>
    <row r="176" spans="1:32">
      <c r="A176" s="13" t="str">
        <f t="shared" si="1"/>
        <v/>
      </c>
      <c r="B176" s="13"/>
      <c r="C176" s="13"/>
      <c r="D176" s="71"/>
      <c r="E176" s="14"/>
      <c r="F176" s="13"/>
      <c r="G176" s="13"/>
      <c r="H176" s="35"/>
      <c r="I176" s="14"/>
      <c r="J176" s="276"/>
      <c r="K176" s="276"/>
      <c r="L176" s="54"/>
      <c r="M176" s="16"/>
      <c r="N176" s="16"/>
      <c r="O176" s="16"/>
      <c r="P176" s="16"/>
      <c r="Q176" s="16"/>
      <c r="R176" s="16"/>
      <c r="S176" s="16"/>
      <c r="T176" s="16"/>
      <c r="U176" s="16"/>
      <c r="V176" s="16"/>
      <c r="W176" s="16"/>
      <c r="X176" s="16"/>
      <c r="Y176" s="16"/>
      <c r="Z176" s="46"/>
      <c r="AA176" s="46"/>
      <c r="AB176" s="46"/>
      <c r="AC176" s="16"/>
      <c r="AD176" s="46"/>
      <c r="AE176" s="14"/>
      <c r="AF176" s="4" t="str">
        <f t="shared" si="2"/>
        <v>A170</v>
      </c>
    </row>
    <row r="177" spans="1:32">
      <c r="A177" s="13" t="str">
        <f t="shared" si="1"/>
        <v/>
      </c>
      <c r="B177" s="13"/>
      <c r="C177" s="13"/>
      <c r="D177" s="71"/>
      <c r="E177" s="14"/>
      <c r="F177" s="13"/>
      <c r="G177" s="13"/>
      <c r="H177" s="35"/>
      <c r="I177" s="14"/>
      <c r="J177" s="276"/>
      <c r="K177" s="276"/>
      <c r="L177" s="54"/>
      <c r="M177" s="16"/>
      <c r="N177" s="16"/>
      <c r="O177" s="16"/>
      <c r="P177" s="16"/>
      <c r="Q177" s="16"/>
      <c r="R177" s="16"/>
      <c r="S177" s="16"/>
      <c r="T177" s="16"/>
      <c r="U177" s="16"/>
      <c r="V177" s="16"/>
      <c r="W177" s="16"/>
      <c r="X177" s="16"/>
      <c r="Y177" s="16"/>
      <c r="Z177" s="46"/>
      <c r="AA177" s="46"/>
      <c r="AB177" s="46"/>
      <c r="AC177" s="16"/>
      <c r="AD177" s="46"/>
      <c r="AE177" s="14"/>
      <c r="AF177" s="4" t="str">
        <f t="shared" si="2"/>
        <v>A171</v>
      </c>
    </row>
    <row r="178" spans="1:32">
      <c r="A178" s="13" t="str">
        <f t="shared" si="1"/>
        <v/>
      </c>
      <c r="B178" s="13"/>
      <c r="C178" s="13"/>
      <c r="D178" s="71"/>
      <c r="E178" s="14"/>
      <c r="F178" s="13"/>
      <c r="G178" s="13"/>
      <c r="H178" s="35"/>
      <c r="I178" s="14"/>
      <c r="J178" s="276"/>
      <c r="K178" s="276"/>
      <c r="L178" s="54"/>
      <c r="M178" s="16"/>
      <c r="N178" s="16"/>
      <c r="O178" s="16"/>
      <c r="P178" s="16"/>
      <c r="Q178" s="16"/>
      <c r="R178" s="16"/>
      <c r="S178" s="16"/>
      <c r="T178" s="16"/>
      <c r="U178" s="16"/>
      <c r="V178" s="16"/>
      <c r="W178" s="16"/>
      <c r="X178" s="16"/>
      <c r="Y178" s="16"/>
      <c r="Z178" s="46"/>
      <c r="AA178" s="46"/>
      <c r="AB178" s="46"/>
      <c r="AC178" s="16"/>
      <c r="AD178" s="46"/>
      <c r="AE178" s="14"/>
      <c r="AF178" s="4" t="str">
        <f t="shared" si="2"/>
        <v>A172</v>
      </c>
    </row>
    <row r="179" spans="1:32">
      <c r="A179" s="13" t="str">
        <f t="shared" si="1"/>
        <v/>
      </c>
      <c r="B179" s="13"/>
      <c r="C179" s="13"/>
      <c r="D179" s="71"/>
      <c r="E179" s="14"/>
      <c r="F179" s="13"/>
      <c r="G179" s="13"/>
      <c r="H179" s="35"/>
      <c r="I179" s="14"/>
      <c r="J179" s="276"/>
      <c r="K179" s="276"/>
      <c r="L179" s="54"/>
      <c r="M179" s="16"/>
      <c r="N179" s="16"/>
      <c r="O179" s="16"/>
      <c r="P179" s="16"/>
      <c r="Q179" s="16"/>
      <c r="R179" s="16"/>
      <c r="S179" s="16"/>
      <c r="T179" s="16"/>
      <c r="U179" s="16"/>
      <c r="V179" s="16"/>
      <c r="W179" s="16"/>
      <c r="X179" s="16"/>
      <c r="Y179" s="16"/>
      <c r="Z179" s="46"/>
      <c r="AA179" s="46"/>
      <c r="AB179" s="46"/>
      <c r="AC179" s="16"/>
      <c r="AD179" s="46"/>
      <c r="AE179" s="14"/>
      <c r="AF179" s="4" t="str">
        <f t="shared" si="2"/>
        <v>A173</v>
      </c>
    </row>
    <row r="180" spans="1:32">
      <c r="A180" s="13" t="str">
        <f t="shared" si="1"/>
        <v/>
      </c>
      <c r="B180" s="13"/>
      <c r="C180" s="13"/>
      <c r="D180" s="71"/>
      <c r="E180" s="14"/>
      <c r="F180" s="13"/>
      <c r="G180" s="13"/>
      <c r="H180" s="35"/>
      <c r="I180" s="14"/>
      <c r="J180" s="276"/>
      <c r="K180" s="276"/>
      <c r="L180" s="54"/>
      <c r="M180" s="16"/>
      <c r="N180" s="16"/>
      <c r="O180" s="16"/>
      <c r="P180" s="16"/>
      <c r="Q180" s="16"/>
      <c r="R180" s="16"/>
      <c r="S180" s="16"/>
      <c r="T180" s="16"/>
      <c r="U180" s="16"/>
      <c r="V180" s="16"/>
      <c r="W180" s="16"/>
      <c r="X180" s="16"/>
      <c r="Y180" s="16"/>
      <c r="Z180" s="46"/>
      <c r="AA180" s="46"/>
      <c r="AB180" s="46"/>
      <c r="AC180" s="16"/>
      <c r="AD180" s="46"/>
      <c r="AE180" s="14"/>
      <c r="AF180" s="4" t="str">
        <f t="shared" si="2"/>
        <v>A174</v>
      </c>
    </row>
    <row r="181" spans="1:32">
      <c r="A181" s="13" t="str">
        <f t="shared" si="1"/>
        <v/>
      </c>
      <c r="B181" s="13"/>
      <c r="C181" s="13"/>
      <c r="D181" s="71"/>
      <c r="E181" s="14"/>
      <c r="F181" s="13"/>
      <c r="G181" s="13"/>
      <c r="H181" s="35"/>
      <c r="I181" s="14"/>
      <c r="J181" s="276"/>
      <c r="K181" s="276"/>
      <c r="L181" s="54"/>
      <c r="M181" s="16"/>
      <c r="N181" s="16"/>
      <c r="O181" s="16"/>
      <c r="P181" s="16"/>
      <c r="Q181" s="16"/>
      <c r="R181" s="16"/>
      <c r="S181" s="16"/>
      <c r="T181" s="16"/>
      <c r="U181" s="16"/>
      <c r="V181" s="16"/>
      <c r="W181" s="16"/>
      <c r="X181" s="16"/>
      <c r="Y181" s="16"/>
      <c r="Z181" s="46"/>
      <c r="AA181" s="46"/>
      <c r="AB181" s="46"/>
      <c r="AC181" s="16"/>
      <c r="AD181" s="46"/>
      <c r="AE181" s="14"/>
      <c r="AF181" s="4" t="str">
        <f t="shared" si="2"/>
        <v>A175</v>
      </c>
    </row>
    <row r="182" spans="1:32">
      <c r="A182" s="13" t="str">
        <f t="shared" si="1"/>
        <v/>
      </c>
      <c r="B182" s="13"/>
      <c r="C182" s="13"/>
      <c r="D182" s="71"/>
      <c r="E182" s="14"/>
      <c r="F182" s="13"/>
      <c r="G182" s="13"/>
      <c r="H182" s="35"/>
      <c r="I182" s="14"/>
      <c r="J182" s="276"/>
      <c r="K182" s="276"/>
      <c r="L182" s="54"/>
      <c r="M182" s="16"/>
      <c r="N182" s="16"/>
      <c r="O182" s="16"/>
      <c r="P182" s="16"/>
      <c r="Q182" s="16"/>
      <c r="R182" s="16"/>
      <c r="S182" s="16"/>
      <c r="T182" s="16"/>
      <c r="U182" s="16"/>
      <c r="V182" s="16"/>
      <c r="W182" s="16"/>
      <c r="X182" s="16"/>
      <c r="Y182" s="16"/>
      <c r="Z182" s="46"/>
      <c r="AA182" s="46"/>
      <c r="AB182" s="46"/>
      <c r="AC182" s="16"/>
      <c r="AD182" s="46"/>
      <c r="AE182" s="14"/>
      <c r="AF182" s="4" t="str">
        <f t="shared" si="2"/>
        <v>A176</v>
      </c>
    </row>
    <row r="183" spans="1:32">
      <c r="A183" s="13" t="str">
        <f t="shared" si="1"/>
        <v/>
      </c>
      <c r="B183" s="13"/>
      <c r="C183" s="13"/>
      <c r="D183" s="71"/>
      <c r="E183" s="14"/>
      <c r="F183" s="13"/>
      <c r="G183" s="13"/>
      <c r="H183" s="35"/>
      <c r="I183" s="14"/>
      <c r="J183" s="276"/>
      <c r="K183" s="276"/>
      <c r="L183" s="54"/>
      <c r="M183" s="16"/>
      <c r="N183" s="16"/>
      <c r="O183" s="16"/>
      <c r="P183" s="16"/>
      <c r="Q183" s="16"/>
      <c r="R183" s="16"/>
      <c r="S183" s="16"/>
      <c r="T183" s="16"/>
      <c r="U183" s="16"/>
      <c r="V183" s="16"/>
      <c r="W183" s="16"/>
      <c r="X183" s="16"/>
      <c r="Y183" s="16"/>
      <c r="Z183" s="46"/>
      <c r="AA183" s="46"/>
      <c r="AB183" s="46"/>
      <c r="AC183" s="16"/>
      <c r="AD183" s="46"/>
      <c r="AE183" s="14"/>
      <c r="AF183" s="4" t="str">
        <f t="shared" si="2"/>
        <v>A177</v>
      </c>
    </row>
    <row r="184" spans="1:32">
      <c r="A184" s="13" t="str">
        <f t="shared" si="1"/>
        <v/>
      </c>
      <c r="B184" s="13"/>
      <c r="C184" s="13"/>
      <c r="D184" s="71"/>
      <c r="E184" s="14"/>
      <c r="F184" s="13"/>
      <c r="G184" s="13"/>
      <c r="H184" s="35"/>
      <c r="I184" s="14"/>
      <c r="J184" s="276"/>
      <c r="K184" s="276"/>
      <c r="L184" s="54"/>
      <c r="M184" s="16"/>
      <c r="N184" s="16"/>
      <c r="O184" s="16"/>
      <c r="P184" s="16"/>
      <c r="Q184" s="16"/>
      <c r="R184" s="16"/>
      <c r="S184" s="16"/>
      <c r="T184" s="16"/>
      <c r="U184" s="16"/>
      <c r="V184" s="16"/>
      <c r="W184" s="16"/>
      <c r="X184" s="16"/>
      <c r="Y184" s="16"/>
      <c r="Z184" s="46"/>
      <c r="AA184" s="46"/>
      <c r="AB184" s="46"/>
      <c r="AC184" s="16"/>
      <c r="AD184" s="46"/>
      <c r="AE184" s="14"/>
      <c r="AF184" s="4" t="str">
        <f t="shared" si="2"/>
        <v>A178</v>
      </c>
    </row>
    <row r="185" spans="1:32">
      <c r="A185" s="13" t="str">
        <f t="shared" si="1"/>
        <v/>
      </c>
      <c r="B185" s="13"/>
      <c r="C185" s="13"/>
      <c r="D185" s="71"/>
      <c r="E185" s="14"/>
      <c r="F185" s="13"/>
      <c r="G185" s="13"/>
      <c r="H185" s="35"/>
      <c r="I185" s="14"/>
      <c r="J185" s="276"/>
      <c r="K185" s="276"/>
      <c r="L185" s="54"/>
      <c r="M185" s="16"/>
      <c r="N185" s="16"/>
      <c r="O185" s="16"/>
      <c r="P185" s="16"/>
      <c r="Q185" s="16"/>
      <c r="R185" s="16"/>
      <c r="S185" s="16"/>
      <c r="T185" s="16"/>
      <c r="U185" s="16"/>
      <c r="V185" s="16"/>
      <c r="W185" s="16"/>
      <c r="X185" s="16"/>
      <c r="Y185" s="16"/>
      <c r="Z185" s="46"/>
      <c r="AA185" s="46"/>
      <c r="AB185" s="46"/>
      <c r="AC185" s="16"/>
      <c r="AD185" s="46"/>
      <c r="AE185" s="14"/>
      <c r="AF185" s="4" t="str">
        <f t="shared" si="2"/>
        <v>A179</v>
      </c>
    </row>
    <row r="186" spans="1:32">
      <c r="A186" s="13" t="str">
        <f t="shared" si="1"/>
        <v/>
      </c>
      <c r="B186" s="13"/>
      <c r="C186" s="13"/>
      <c r="D186" s="71"/>
      <c r="E186" s="14"/>
      <c r="F186" s="13"/>
      <c r="G186" s="13"/>
      <c r="H186" s="35"/>
      <c r="I186" s="14"/>
      <c r="J186" s="276"/>
      <c r="K186" s="276"/>
      <c r="L186" s="54"/>
      <c r="M186" s="16"/>
      <c r="N186" s="16"/>
      <c r="O186" s="16"/>
      <c r="P186" s="16"/>
      <c r="Q186" s="16"/>
      <c r="R186" s="16"/>
      <c r="S186" s="16"/>
      <c r="T186" s="16"/>
      <c r="U186" s="16"/>
      <c r="V186" s="16"/>
      <c r="W186" s="16"/>
      <c r="X186" s="16"/>
      <c r="Y186" s="16"/>
      <c r="Z186" s="46"/>
      <c r="AA186" s="46"/>
      <c r="AB186" s="46"/>
      <c r="AC186" s="16"/>
      <c r="AD186" s="46"/>
      <c r="AE186" s="14"/>
      <c r="AF186" s="4" t="str">
        <f t="shared" si="2"/>
        <v>A180</v>
      </c>
    </row>
    <row r="187" spans="1:32">
      <c r="A187" s="13" t="str">
        <f t="shared" si="1"/>
        <v/>
      </c>
      <c r="B187" s="13"/>
      <c r="C187" s="13"/>
      <c r="D187" s="71"/>
      <c r="E187" s="14"/>
      <c r="F187" s="13"/>
      <c r="G187" s="13"/>
      <c r="H187" s="35"/>
      <c r="I187" s="14"/>
      <c r="J187" s="276"/>
      <c r="K187" s="276"/>
      <c r="L187" s="54"/>
      <c r="M187" s="16"/>
      <c r="N187" s="16"/>
      <c r="O187" s="16"/>
      <c r="P187" s="16"/>
      <c r="Q187" s="16"/>
      <c r="R187" s="16"/>
      <c r="S187" s="16"/>
      <c r="T187" s="16"/>
      <c r="U187" s="16"/>
      <c r="V187" s="16"/>
      <c r="W187" s="16"/>
      <c r="X187" s="16"/>
      <c r="Y187" s="16"/>
      <c r="Z187" s="46"/>
      <c r="AA187" s="46"/>
      <c r="AB187" s="46"/>
      <c r="AC187" s="16"/>
      <c r="AD187" s="46"/>
      <c r="AE187" s="14"/>
      <c r="AF187" s="4" t="str">
        <f t="shared" si="2"/>
        <v>A181</v>
      </c>
    </row>
    <row r="188" spans="1:32">
      <c r="A188" s="13" t="str">
        <f t="shared" si="1"/>
        <v/>
      </c>
      <c r="B188" s="13"/>
      <c r="C188" s="13"/>
      <c r="D188" s="71"/>
      <c r="E188" s="14"/>
      <c r="F188" s="13"/>
      <c r="G188" s="13"/>
      <c r="H188" s="35"/>
      <c r="I188" s="14"/>
      <c r="J188" s="276"/>
      <c r="K188" s="276"/>
      <c r="L188" s="54"/>
      <c r="M188" s="16"/>
      <c r="N188" s="16"/>
      <c r="O188" s="16"/>
      <c r="P188" s="16"/>
      <c r="Q188" s="16"/>
      <c r="R188" s="16"/>
      <c r="S188" s="16"/>
      <c r="T188" s="16"/>
      <c r="U188" s="16"/>
      <c r="V188" s="16"/>
      <c r="W188" s="16"/>
      <c r="X188" s="16"/>
      <c r="Y188" s="16"/>
      <c r="Z188" s="46"/>
      <c r="AA188" s="46"/>
      <c r="AB188" s="46"/>
      <c r="AC188" s="16"/>
      <c r="AD188" s="46"/>
      <c r="AE188" s="14"/>
      <c r="AF188" s="4" t="str">
        <f t="shared" si="2"/>
        <v>A182</v>
      </c>
    </row>
    <row r="189" spans="1:32">
      <c r="A189" s="13" t="str">
        <f t="shared" si="1"/>
        <v/>
      </c>
      <c r="B189" s="13"/>
      <c r="C189" s="13"/>
      <c r="D189" s="71"/>
      <c r="E189" s="14"/>
      <c r="F189" s="13"/>
      <c r="G189" s="13"/>
      <c r="H189" s="35"/>
      <c r="I189" s="14"/>
      <c r="J189" s="276"/>
      <c r="K189" s="276"/>
      <c r="L189" s="54"/>
      <c r="M189" s="16"/>
      <c r="N189" s="16"/>
      <c r="O189" s="16"/>
      <c r="P189" s="16"/>
      <c r="Q189" s="16"/>
      <c r="R189" s="16"/>
      <c r="S189" s="16"/>
      <c r="T189" s="16"/>
      <c r="U189" s="16"/>
      <c r="V189" s="16"/>
      <c r="W189" s="16"/>
      <c r="X189" s="16"/>
      <c r="Y189" s="16"/>
      <c r="Z189" s="46"/>
      <c r="AA189" s="46"/>
      <c r="AB189" s="46"/>
      <c r="AC189" s="16"/>
      <c r="AD189" s="46"/>
      <c r="AE189" s="14"/>
      <c r="AF189" s="4" t="str">
        <f t="shared" si="2"/>
        <v>A183</v>
      </c>
    </row>
    <row r="190" spans="1:32">
      <c r="A190" s="13" t="str">
        <f t="shared" si="1"/>
        <v/>
      </c>
      <c r="B190" s="13"/>
      <c r="C190" s="13"/>
      <c r="D190" s="71"/>
      <c r="E190" s="14"/>
      <c r="F190" s="13"/>
      <c r="G190" s="13"/>
      <c r="H190" s="35"/>
      <c r="I190" s="14"/>
      <c r="J190" s="276"/>
      <c r="K190" s="276"/>
      <c r="L190" s="54"/>
      <c r="M190" s="16"/>
      <c r="N190" s="16"/>
      <c r="O190" s="16"/>
      <c r="P190" s="16"/>
      <c r="Q190" s="16"/>
      <c r="R190" s="16"/>
      <c r="S190" s="16"/>
      <c r="T190" s="16"/>
      <c r="U190" s="16"/>
      <c r="V190" s="16"/>
      <c r="W190" s="16"/>
      <c r="X190" s="16"/>
      <c r="Y190" s="16"/>
      <c r="Z190" s="46"/>
      <c r="AA190" s="46"/>
      <c r="AB190" s="46"/>
      <c r="AC190" s="16"/>
      <c r="AD190" s="46"/>
      <c r="AE190" s="14"/>
      <c r="AF190" s="4" t="str">
        <f t="shared" si="2"/>
        <v>A184</v>
      </c>
    </row>
    <row r="191" spans="1:32">
      <c r="A191" s="13" t="str">
        <f t="shared" si="1"/>
        <v/>
      </c>
      <c r="B191" s="13"/>
      <c r="C191" s="13"/>
      <c r="D191" s="71"/>
      <c r="E191" s="14"/>
      <c r="F191" s="13"/>
      <c r="G191" s="13"/>
      <c r="H191" s="35"/>
      <c r="I191" s="14"/>
      <c r="J191" s="276"/>
      <c r="K191" s="276"/>
      <c r="L191" s="54"/>
      <c r="M191" s="16"/>
      <c r="N191" s="16"/>
      <c r="O191" s="16"/>
      <c r="P191" s="16"/>
      <c r="Q191" s="16"/>
      <c r="R191" s="16"/>
      <c r="S191" s="16"/>
      <c r="T191" s="16"/>
      <c r="U191" s="16"/>
      <c r="V191" s="16"/>
      <c r="W191" s="16"/>
      <c r="X191" s="16"/>
      <c r="Y191" s="16"/>
      <c r="Z191" s="46"/>
      <c r="AA191" s="46"/>
      <c r="AB191" s="46"/>
      <c r="AC191" s="16"/>
      <c r="AD191" s="46"/>
      <c r="AE191" s="14"/>
      <c r="AF191" s="4" t="str">
        <f t="shared" si="2"/>
        <v>A185</v>
      </c>
    </row>
    <row r="192" spans="1:32">
      <c r="A192" s="13" t="str">
        <f t="shared" si="1"/>
        <v/>
      </c>
      <c r="B192" s="13"/>
      <c r="C192" s="13"/>
      <c r="D192" s="71"/>
      <c r="E192" s="14"/>
      <c r="F192" s="13"/>
      <c r="G192" s="13"/>
      <c r="H192" s="35"/>
      <c r="I192" s="14"/>
      <c r="J192" s="276"/>
      <c r="K192" s="276"/>
      <c r="L192" s="54"/>
      <c r="M192" s="16"/>
      <c r="N192" s="16"/>
      <c r="O192" s="16"/>
      <c r="P192" s="16"/>
      <c r="Q192" s="16"/>
      <c r="R192" s="16"/>
      <c r="S192" s="16"/>
      <c r="T192" s="16"/>
      <c r="U192" s="16"/>
      <c r="V192" s="16"/>
      <c r="W192" s="16"/>
      <c r="X192" s="16"/>
      <c r="Y192" s="16"/>
      <c r="Z192" s="46"/>
      <c r="AA192" s="46"/>
      <c r="AB192" s="46"/>
      <c r="AC192" s="16"/>
      <c r="AD192" s="46"/>
      <c r="AE192" s="14"/>
      <c r="AF192" s="4" t="str">
        <f t="shared" si="2"/>
        <v>A186</v>
      </c>
    </row>
    <row r="193" spans="1:32">
      <c r="A193" s="13" t="str">
        <f t="shared" si="1"/>
        <v/>
      </c>
      <c r="B193" s="13"/>
      <c r="C193" s="13"/>
      <c r="D193" s="71"/>
      <c r="E193" s="14"/>
      <c r="F193" s="13"/>
      <c r="G193" s="13"/>
      <c r="H193" s="35"/>
      <c r="I193" s="14"/>
      <c r="J193" s="276"/>
      <c r="K193" s="276"/>
      <c r="L193" s="54"/>
      <c r="M193" s="16"/>
      <c r="N193" s="16"/>
      <c r="O193" s="16"/>
      <c r="P193" s="16"/>
      <c r="Q193" s="16"/>
      <c r="R193" s="16"/>
      <c r="S193" s="16"/>
      <c r="T193" s="16"/>
      <c r="U193" s="16"/>
      <c r="V193" s="16"/>
      <c r="W193" s="16"/>
      <c r="X193" s="16"/>
      <c r="Y193" s="16"/>
      <c r="Z193" s="46"/>
      <c r="AA193" s="46"/>
      <c r="AB193" s="46"/>
      <c r="AC193" s="16"/>
      <c r="AD193" s="46"/>
      <c r="AE193" s="14"/>
      <c r="AF193" s="4" t="str">
        <f t="shared" si="2"/>
        <v>A187</v>
      </c>
    </row>
    <row r="194" spans="1:32">
      <c r="A194" s="13" t="str">
        <f t="shared" si="1"/>
        <v/>
      </c>
      <c r="B194" s="13"/>
      <c r="C194" s="13"/>
      <c r="D194" s="71"/>
      <c r="E194" s="14"/>
      <c r="F194" s="13"/>
      <c r="G194" s="13"/>
      <c r="H194" s="35"/>
      <c r="I194" s="14"/>
      <c r="J194" s="276"/>
      <c r="K194" s="276"/>
      <c r="L194" s="54"/>
      <c r="M194" s="16"/>
      <c r="N194" s="16"/>
      <c r="O194" s="16"/>
      <c r="P194" s="16"/>
      <c r="Q194" s="16"/>
      <c r="R194" s="16"/>
      <c r="S194" s="16"/>
      <c r="T194" s="16"/>
      <c r="U194" s="16"/>
      <c r="V194" s="16"/>
      <c r="W194" s="16"/>
      <c r="X194" s="16"/>
      <c r="Y194" s="16"/>
      <c r="Z194" s="46"/>
      <c r="AA194" s="46"/>
      <c r="AB194" s="46"/>
      <c r="AC194" s="16"/>
      <c r="AD194" s="46"/>
      <c r="AE194" s="14"/>
      <c r="AF194" s="4" t="str">
        <f t="shared" si="2"/>
        <v>A188</v>
      </c>
    </row>
    <row r="195" spans="1:32">
      <c r="A195" s="13" t="str">
        <f t="shared" si="1"/>
        <v/>
      </c>
      <c r="B195" s="13"/>
      <c r="C195" s="13"/>
      <c r="D195" s="71"/>
      <c r="E195" s="14"/>
      <c r="F195" s="13"/>
      <c r="G195" s="13"/>
      <c r="H195" s="35"/>
      <c r="I195" s="14"/>
      <c r="J195" s="276"/>
      <c r="K195" s="276"/>
      <c r="L195" s="54"/>
      <c r="M195" s="16"/>
      <c r="N195" s="16"/>
      <c r="O195" s="16"/>
      <c r="P195" s="16"/>
      <c r="Q195" s="16"/>
      <c r="R195" s="16"/>
      <c r="S195" s="16"/>
      <c r="T195" s="16"/>
      <c r="U195" s="16"/>
      <c r="V195" s="16"/>
      <c r="W195" s="16"/>
      <c r="X195" s="16"/>
      <c r="Y195" s="16"/>
      <c r="Z195" s="46"/>
      <c r="AA195" s="46"/>
      <c r="AB195" s="46"/>
      <c r="AC195" s="16"/>
      <c r="AD195" s="46"/>
      <c r="AE195" s="14"/>
      <c r="AF195" s="4" t="str">
        <f t="shared" si="2"/>
        <v>A189</v>
      </c>
    </row>
    <row r="196" spans="1:32">
      <c r="A196" s="13" t="str">
        <f t="shared" si="1"/>
        <v/>
      </c>
      <c r="B196" s="13"/>
      <c r="C196" s="13"/>
      <c r="D196" s="71"/>
      <c r="E196" s="14"/>
      <c r="F196" s="13"/>
      <c r="G196" s="13"/>
      <c r="H196" s="35"/>
      <c r="I196" s="14"/>
      <c r="J196" s="276"/>
      <c r="K196" s="276"/>
      <c r="L196" s="54"/>
      <c r="M196" s="16"/>
      <c r="N196" s="16"/>
      <c r="O196" s="16"/>
      <c r="P196" s="16"/>
      <c r="Q196" s="16"/>
      <c r="R196" s="16"/>
      <c r="S196" s="16"/>
      <c r="T196" s="16"/>
      <c r="U196" s="16"/>
      <c r="V196" s="16"/>
      <c r="W196" s="16"/>
      <c r="X196" s="16"/>
      <c r="Y196" s="16"/>
      <c r="Z196" s="46"/>
      <c r="AA196" s="46"/>
      <c r="AB196" s="46"/>
      <c r="AC196" s="16"/>
      <c r="AD196" s="46"/>
      <c r="AE196" s="14"/>
      <c r="AF196" s="4" t="str">
        <f t="shared" si="2"/>
        <v>A190</v>
      </c>
    </row>
    <row r="197" spans="1:32">
      <c r="A197" s="13" t="str">
        <f t="shared" si="1"/>
        <v/>
      </c>
      <c r="B197" s="13"/>
      <c r="C197" s="13"/>
      <c r="D197" s="71"/>
      <c r="E197" s="14"/>
      <c r="F197" s="13"/>
      <c r="G197" s="13"/>
      <c r="H197" s="35"/>
      <c r="I197" s="14"/>
      <c r="J197" s="276"/>
      <c r="K197" s="276"/>
      <c r="L197" s="54"/>
      <c r="M197" s="16"/>
      <c r="N197" s="16"/>
      <c r="O197" s="16"/>
      <c r="P197" s="16"/>
      <c r="Q197" s="16"/>
      <c r="R197" s="16"/>
      <c r="S197" s="16"/>
      <c r="T197" s="16"/>
      <c r="U197" s="16"/>
      <c r="V197" s="16"/>
      <c r="W197" s="16"/>
      <c r="X197" s="16"/>
      <c r="Y197" s="16"/>
      <c r="Z197" s="46"/>
      <c r="AA197" s="46"/>
      <c r="AB197" s="46"/>
      <c r="AC197" s="16"/>
      <c r="AD197" s="46"/>
      <c r="AE197" s="14"/>
      <c r="AF197" s="4" t="str">
        <f t="shared" si="2"/>
        <v>A191</v>
      </c>
    </row>
    <row r="198" spans="1:32">
      <c r="A198" s="13" t="str">
        <f t="shared" si="1"/>
        <v/>
      </c>
      <c r="B198" s="13"/>
      <c r="C198" s="13"/>
      <c r="D198" s="71"/>
      <c r="E198" s="14"/>
      <c r="F198" s="13"/>
      <c r="G198" s="13"/>
      <c r="H198" s="35"/>
      <c r="I198" s="14"/>
      <c r="J198" s="276"/>
      <c r="K198" s="276"/>
      <c r="L198" s="54"/>
      <c r="M198" s="16"/>
      <c r="N198" s="16"/>
      <c r="O198" s="16"/>
      <c r="P198" s="16"/>
      <c r="Q198" s="16"/>
      <c r="R198" s="16"/>
      <c r="S198" s="16"/>
      <c r="T198" s="16"/>
      <c r="U198" s="16"/>
      <c r="V198" s="16"/>
      <c r="W198" s="16"/>
      <c r="X198" s="16"/>
      <c r="Y198" s="16"/>
      <c r="Z198" s="46"/>
      <c r="AA198" s="46"/>
      <c r="AB198" s="46"/>
      <c r="AC198" s="16"/>
      <c r="AD198" s="46"/>
      <c r="AE198" s="14"/>
      <c r="AF198" s="4" t="str">
        <f t="shared" si="2"/>
        <v>A192</v>
      </c>
    </row>
    <row r="199" spans="1:32">
      <c r="A199" s="13" t="str">
        <f t="shared" si="1"/>
        <v/>
      </c>
      <c r="B199" s="13"/>
      <c r="C199" s="13"/>
      <c r="D199" s="71"/>
      <c r="E199" s="14"/>
      <c r="F199" s="13"/>
      <c r="G199" s="13"/>
      <c r="H199" s="35"/>
      <c r="I199" s="14"/>
      <c r="J199" s="276"/>
      <c r="K199" s="276"/>
      <c r="L199" s="54"/>
      <c r="M199" s="16"/>
      <c r="N199" s="16"/>
      <c r="O199" s="16"/>
      <c r="P199" s="16"/>
      <c r="Q199" s="16"/>
      <c r="R199" s="16"/>
      <c r="S199" s="16"/>
      <c r="T199" s="16"/>
      <c r="U199" s="16"/>
      <c r="V199" s="16"/>
      <c r="W199" s="16"/>
      <c r="X199" s="16"/>
      <c r="Y199" s="16"/>
      <c r="Z199" s="46"/>
      <c r="AA199" s="46"/>
      <c r="AB199" s="46"/>
      <c r="AC199" s="16"/>
      <c r="AD199" s="46"/>
      <c r="AE199" s="14"/>
      <c r="AF199" s="4" t="str">
        <f t="shared" si="2"/>
        <v>A193</v>
      </c>
    </row>
    <row r="200" spans="1:32">
      <c r="A200" s="13" t="str">
        <f t="shared" si="1"/>
        <v/>
      </c>
      <c r="B200" s="13"/>
      <c r="C200" s="13"/>
      <c r="D200" s="71"/>
      <c r="E200" s="14"/>
      <c r="F200" s="13"/>
      <c r="G200" s="13"/>
      <c r="H200" s="35"/>
      <c r="I200" s="14"/>
      <c r="J200" s="276"/>
      <c r="K200" s="276"/>
      <c r="L200" s="54"/>
      <c r="M200" s="16"/>
      <c r="N200" s="16"/>
      <c r="O200" s="16"/>
      <c r="P200" s="16"/>
      <c r="Q200" s="16"/>
      <c r="R200" s="16"/>
      <c r="S200" s="16"/>
      <c r="T200" s="16"/>
      <c r="U200" s="16"/>
      <c r="V200" s="16"/>
      <c r="W200" s="16"/>
      <c r="X200" s="16"/>
      <c r="Y200" s="16"/>
      <c r="Z200" s="46"/>
      <c r="AA200" s="46"/>
      <c r="AB200" s="46"/>
      <c r="AC200" s="16"/>
      <c r="AD200" s="46"/>
      <c r="AE200" s="14"/>
      <c r="AF200" s="4" t="str">
        <f t="shared" si="2"/>
        <v>A194</v>
      </c>
    </row>
    <row r="201" spans="1:32">
      <c r="A201" s="13" t="str">
        <f t="shared" si="1"/>
        <v/>
      </c>
      <c r="B201" s="13"/>
      <c r="C201" s="13"/>
      <c r="D201" s="71"/>
      <c r="E201" s="14"/>
      <c r="F201" s="13"/>
      <c r="G201" s="13"/>
      <c r="H201" s="35"/>
      <c r="I201" s="14"/>
      <c r="J201" s="276"/>
      <c r="K201" s="276"/>
      <c r="L201" s="54"/>
      <c r="M201" s="16"/>
      <c r="N201" s="16"/>
      <c r="O201" s="16"/>
      <c r="P201" s="16"/>
      <c r="Q201" s="16"/>
      <c r="R201" s="16"/>
      <c r="S201" s="16"/>
      <c r="T201" s="16"/>
      <c r="U201" s="16"/>
      <c r="V201" s="16"/>
      <c r="W201" s="16"/>
      <c r="X201" s="16"/>
      <c r="Y201" s="16"/>
      <c r="Z201" s="46"/>
      <c r="AA201" s="46"/>
      <c r="AB201" s="46"/>
      <c r="AC201" s="16"/>
      <c r="AD201" s="46"/>
      <c r="AE201" s="14"/>
      <c r="AF201" s="4" t="str">
        <f t="shared" si="2"/>
        <v>A195</v>
      </c>
    </row>
    <row r="202" spans="1:32">
      <c r="A202" s="13" t="str">
        <f t="shared" si="1"/>
        <v/>
      </c>
      <c r="B202" s="13"/>
      <c r="C202" s="13"/>
      <c r="D202" s="71"/>
      <c r="E202" s="14"/>
      <c r="F202" s="13"/>
      <c r="G202" s="13"/>
      <c r="H202" s="35"/>
      <c r="I202" s="14"/>
      <c r="J202" s="276"/>
      <c r="K202" s="276"/>
      <c r="L202" s="54"/>
      <c r="M202" s="16"/>
      <c r="N202" s="16"/>
      <c r="O202" s="16"/>
      <c r="P202" s="16"/>
      <c r="Q202" s="16"/>
      <c r="R202" s="16"/>
      <c r="S202" s="16"/>
      <c r="T202" s="16"/>
      <c r="U202" s="16"/>
      <c r="V202" s="16"/>
      <c r="W202" s="16"/>
      <c r="X202" s="16"/>
      <c r="Y202" s="16"/>
      <c r="Z202" s="46"/>
      <c r="AA202" s="46"/>
      <c r="AB202" s="46"/>
      <c r="AC202" s="16"/>
      <c r="AD202" s="46"/>
      <c r="AE202" s="14"/>
      <c r="AF202" s="4" t="str">
        <f t="shared" si="2"/>
        <v>A196</v>
      </c>
    </row>
    <row r="203" spans="1:32">
      <c r="A203" s="13" t="str">
        <f t="shared" si="1"/>
        <v/>
      </c>
      <c r="B203" s="13"/>
      <c r="C203" s="13"/>
      <c r="D203" s="71"/>
      <c r="E203" s="14"/>
      <c r="F203" s="13"/>
      <c r="G203" s="13"/>
      <c r="H203" s="35"/>
      <c r="I203" s="14"/>
      <c r="J203" s="276"/>
      <c r="K203" s="276"/>
      <c r="L203" s="54"/>
      <c r="M203" s="16"/>
      <c r="N203" s="16"/>
      <c r="O203" s="16"/>
      <c r="P203" s="16"/>
      <c r="Q203" s="16"/>
      <c r="R203" s="16"/>
      <c r="S203" s="16"/>
      <c r="T203" s="16"/>
      <c r="U203" s="16"/>
      <c r="V203" s="16"/>
      <c r="W203" s="16"/>
      <c r="X203" s="16"/>
      <c r="Y203" s="16"/>
      <c r="Z203" s="46"/>
      <c r="AA203" s="46"/>
      <c r="AB203" s="46"/>
      <c r="AC203" s="16"/>
      <c r="AD203" s="46"/>
      <c r="AE203" s="14"/>
      <c r="AF203" s="4" t="str">
        <f t="shared" si="2"/>
        <v>A197</v>
      </c>
    </row>
    <row r="204" spans="1:32">
      <c r="A204" s="13" t="str">
        <f t="shared" si="1"/>
        <v/>
      </c>
      <c r="B204" s="13"/>
      <c r="C204" s="13"/>
      <c r="D204" s="71"/>
      <c r="E204" s="14"/>
      <c r="F204" s="13"/>
      <c r="G204" s="13"/>
      <c r="H204" s="35"/>
      <c r="I204" s="14"/>
      <c r="J204" s="276"/>
      <c r="K204" s="276"/>
      <c r="L204" s="54"/>
      <c r="M204" s="16"/>
      <c r="N204" s="16"/>
      <c r="O204" s="16"/>
      <c r="P204" s="16"/>
      <c r="Q204" s="16"/>
      <c r="R204" s="16"/>
      <c r="S204" s="16"/>
      <c r="T204" s="16"/>
      <c r="U204" s="16"/>
      <c r="V204" s="16"/>
      <c r="W204" s="16"/>
      <c r="X204" s="16"/>
      <c r="Y204" s="16"/>
      <c r="Z204" s="46"/>
      <c r="AA204" s="46"/>
      <c r="AB204" s="46"/>
      <c r="AC204" s="16"/>
      <c r="AD204" s="46"/>
      <c r="AE204" s="14"/>
      <c r="AF204" s="4" t="str">
        <f t="shared" si="2"/>
        <v>A198</v>
      </c>
    </row>
    <row r="205" spans="1:32">
      <c r="A205" s="13" t="str">
        <f t="shared" si="1"/>
        <v/>
      </c>
      <c r="B205" s="13"/>
      <c r="C205" s="13"/>
      <c r="D205" s="71"/>
      <c r="E205" s="14"/>
      <c r="F205" s="13"/>
      <c r="G205" s="13"/>
      <c r="H205" s="35"/>
      <c r="I205" s="14"/>
      <c r="J205" s="276"/>
      <c r="K205" s="276"/>
      <c r="L205" s="54"/>
      <c r="M205" s="16"/>
      <c r="N205" s="16"/>
      <c r="O205" s="16"/>
      <c r="P205" s="16"/>
      <c r="Q205" s="16"/>
      <c r="R205" s="16"/>
      <c r="S205" s="16"/>
      <c r="T205" s="16"/>
      <c r="U205" s="16"/>
      <c r="V205" s="16"/>
      <c r="W205" s="16"/>
      <c r="X205" s="16"/>
      <c r="Y205" s="16"/>
      <c r="Z205" s="46"/>
      <c r="AA205" s="46"/>
      <c r="AB205" s="46"/>
      <c r="AC205" s="16"/>
      <c r="AD205" s="46"/>
      <c r="AE205" s="14"/>
      <c r="AF205" s="4" t="str">
        <f t="shared" si="2"/>
        <v>A199</v>
      </c>
    </row>
    <row r="206" spans="1:32">
      <c r="A206" s="13" t="str">
        <f t="shared" si="1"/>
        <v/>
      </c>
      <c r="B206" s="13"/>
      <c r="C206" s="13"/>
      <c r="D206" s="71"/>
      <c r="E206" s="14"/>
      <c r="F206" s="13"/>
      <c r="G206" s="13"/>
      <c r="H206" s="35"/>
      <c r="I206" s="14"/>
      <c r="J206" s="276"/>
      <c r="K206" s="276"/>
      <c r="L206" s="54"/>
      <c r="M206" s="16"/>
      <c r="N206" s="16"/>
      <c r="O206" s="16"/>
      <c r="P206" s="16"/>
      <c r="Q206" s="16"/>
      <c r="R206" s="16"/>
      <c r="S206" s="16"/>
      <c r="T206" s="16"/>
      <c r="U206" s="16"/>
      <c r="V206" s="16"/>
      <c r="W206" s="16"/>
      <c r="X206" s="16"/>
      <c r="Y206" s="16"/>
      <c r="Z206" s="46"/>
      <c r="AA206" s="46"/>
      <c r="AB206" s="46"/>
      <c r="AC206" s="16"/>
      <c r="AD206" s="46"/>
      <c r="AE206" s="14"/>
      <c r="AF206" s="4" t="str">
        <f t="shared" si="2"/>
        <v>A200</v>
      </c>
    </row>
    <row r="207" spans="1:32">
      <c r="A207" s="13" t="str">
        <f t="shared" si="1"/>
        <v/>
      </c>
      <c r="B207" s="13"/>
      <c r="C207" s="13"/>
      <c r="D207" s="71"/>
      <c r="E207" s="14"/>
      <c r="F207" s="13"/>
      <c r="G207" s="13"/>
      <c r="H207" s="35"/>
      <c r="I207" s="14"/>
      <c r="J207" s="276"/>
      <c r="K207" s="276"/>
      <c r="L207" s="54"/>
      <c r="M207" s="16"/>
      <c r="N207" s="16"/>
      <c r="O207" s="16"/>
      <c r="P207" s="16"/>
      <c r="Q207" s="16"/>
      <c r="R207" s="16"/>
      <c r="S207" s="16"/>
      <c r="T207" s="16"/>
      <c r="U207" s="16"/>
      <c r="V207" s="16"/>
      <c r="W207" s="16"/>
      <c r="X207" s="16"/>
      <c r="Y207" s="16"/>
      <c r="Z207" s="46"/>
      <c r="AA207" s="46"/>
      <c r="AB207" s="46"/>
      <c r="AC207" s="16"/>
      <c r="AD207" s="46"/>
      <c r="AE207" s="14"/>
      <c r="AF207" s="4" t="str">
        <f t="shared" si="2"/>
        <v>A201</v>
      </c>
    </row>
    <row r="208" spans="1:32">
      <c r="A208" s="13" t="str">
        <f t="shared" si="1"/>
        <v/>
      </c>
      <c r="B208" s="13"/>
      <c r="C208" s="13"/>
      <c r="D208" s="71"/>
      <c r="E208" s="14"/>
      <c r="F208" s="13"/>
      <c r="G208" s="13"/>
      <c r="H208" s="35"/>
      <c r="I208" s="14"/>
      <c r="J208" s="276"/>
      <c r="K208" s="276"/>
      <c r="L208" s="54"/>
      <c r="M208" s="16"/>
      <c r="N208" s="16"/>
      <c r="O208" s="16"/>
      <c r="P208" s="16"/>
      <c r="Q208" s="16"/>
      <c r="R208" s="16"/>
      <c r="S208" s="16"/>
      <c r="T208" s="16"/>
      <c r="U208" s="16"/>
      <c r="V208" s="16"/>
      <c r="W208" s="16"/>
      <c r="X208" s="16"/>
      <c r="Y208" s="16"/>
      <c r="Z208" s="46"/>
      <c r="AA208" s="46"/>
      <c r="AB208" s="46"/>
      <c r="AC208" s="16"/>
      <c r="AD208" s="46"/>
      <c r="AE208" s="14"/>
      <c r="AF208" s="4" t="str">
        <f t="shared" si="2"/>
        <v>A202</v>
      </c>
    </row>
    <row r="209" spans="1:32">
      <c r="A209" s="13" t="str">
        <f t="shared" si="1"/>
        <v/>
      </c>
      <c r="B209" s="13"/>
      <c r="C209" s="13"/>
      <c r="D209" s="71"/>
      <c r="E209" s="14"/>
      <c r="F209" s="13"/>
      <c r="G209" s="13"/>
      <c r="H209" s="35"/>
      <c r="I209" s="14"/>
      <c r="J209" s="276"/>
      <c r="K209" s="276"/>
      <c r="L209" s="54"/>
      <c r="M209" s="16"/>
      <c r="N209" s="16"/>
      <c r="O209" s="16"/>
      <c r="P209" s="16"/>
      <c r="Q209" s="16"/>
      <c r="R209" s="16"/>
      <c r="S209" s="16"/>
      <c r="T209" s="16"/>
      <c r="U209" s="16"/>
      <c r="V209" s="16"/>
      <c r="W209" s="16"/>
      <c r="X209" s="16"/>
      <c r="Y209" s="16"/>
      <c r="Z209" s="46"/>
      <c r="AA209" s="46"/>
      <c r="AB209" s="46"/>
      <c r="AC209" s="16"/>
      <c r="AD209" s="46"/>
      <c r="AE209" s="14"/>
      <c r="AF209" s="4" t="str">
        <f t="shared" si="2"/>
        <v>A203</v>
      </c>
    </row>
    <row r="210" spans="1:32">
      <c r="A210" s="13" t="str">
        <f t="shared" si="1"/>
        <v/>
      </c>
      <c r="B210" s="13"/>
      <c r="C210" s="13"/>
      <c r="D210" s="71"/>
      <c r="E210" s="14"/>
      <c r="F210" s="13"/>
      <c r="G210" s="13"/>
      <c r="H210" s="35"/>
      <c r="I210" s="14"/>
      <c r="J210" s="276"/>
      <c r="K210" s="276"/>
      <c r="L210" s="54"/>
      <c r="M210" s="16"/>
      <c r="N210" s="16"/>
      <c r="O210" s="16"/>
      <c r="P210" s="16"/>
      <c r="Q210" s="16"/>
      <c r="R210" s="16"/>
      <c r="S210" s="16"/>
      <c r="T210" s="16"/>
      <c r="U210" s="16"/>
      <c r="V210" s="16"/>
      <c r="W210" s="16"/>
      <c r="X210" s="16"/>
      <c r="Y210" s="16"/>
      <c r="Z210" s="46"/>
      <c r="AA210" s="46"/>
      <c r="AB210" s="46"/>
      <c r="AC210" s="16"/>
      <c r="AD210" s="46"/>
      <c r="AE210" s="14"/>
      <c r="AF210" s="4" t="str">
        <f t="shared" si="2"/>
        <v>A204</v>
      </c>
    </row>
    <row r="211" spans="1:32">
      <c r="A211" s="13" t="str">
        <f t="shared" si="1"/>
        <v/>
      </c>
      <c r="B211" s="13"/>
      <c r="C211" s="13"/>
      <c r="D211" s="71"/>
      <c r="E211" s="14"/>
      <c r="F211" s="13"/>
      <c r="G211" s="13"/>
      <c r="H211" s="35"/>
      <c r="I211" s="14"/>
      <c r="J211" s="276"/>
      <c r="K211" s="276"/>
      <c r="L211" s="54"/>
      <c r="M211" s="16"/>
      <c r="N211" s="16"/>
      <c r="O211" s="16"/>
      <c r="P211" s="16"/>
      <c r="Q211" s="16"/>
      <c r="R211" s="16"/>
      <c r="S211" s="16"/>
      <c r="T211" s="16"/>
      <c r="U211" s="16"/>
      <c r="V211" s="16"/>
      <c r="W211" s="16"/>
      <c r="X211" s="16"/>
      <c r="Y211" s="16"/>
      <c r="Z211" s="46"/>
      <c r="AA211" s="46"/>
      <c r="AB211" s="46"/>
      <c r="AC211" s="16"/>
      <c r="AD211" s="46"/>
      <c r="AE211" s="14"/>
      <c r="AF211" s="4" t="str">
        <f t="shared" si="2"/>
        <v>A205</v>
      </c>
    </row>
    <row r="212" spans="1:32">
      <c r="A212" s="13" t="str">
        <f t="shared" si="1"/>
        <v/>
      </c>
      <c r="B212" s="13"/>
      <c r="C212" s="13"/>
      <c r="D212" s="71"/>
      <c r="E212" s="14"/>
      <c r="F212" s="13"/>
      <c r="G212" s="13"/>
      <c r="H212" s="35"/>
      <c r="I212" s="14"/>
      <c r="J212" s="276"/>
      <c r="K212" s="276"/>
      <c r="L212" s="54"/>
      <c r="M212" s="16"/>
      <c r="N212" s="16"/>
      <c r="O212" s="16"/>
      <c r="P212" s="16"/>
      <c r="Q212" s="16"/>
      <c r="R212" s="16"/>
      <c r="S212" s="16"/>
      <c r="T212" s="16"/>
      <c r="U212" s="16"/>
      <c r="V212" s="16"/>
      <c r="W212" s="16"/>
      <c r="X212" s="16"/>
      <c r="Y212" s="16"/>
      <c r="Z212" s="46"/>
      <c r="AA212" s="46"/>
      <c r="AB212" s="46"/>
      <c r="AC212" s="16"/>
      <c r="AD212" s="46"/>
      <c r="AE212" s="14"/>
      <c r="AF212" s="4" t="str">
        <f t="shared" si="2"/>
        <v>A206</v>
      </c>
    </row>
    <row r="213" spans="1:32">
      <c r="A213" s="13" t="str">
        <f t="shared" si="1"/>
        <v/>
      </c>
      <c r="B213" s="13"/>
      <c r="C213" s="13"/>
      <c r="D213" s="71"/>
      <c r="E213" s="14"/>
      <c r="F213" s="13"/>
      <c r="G213" s="13"/>
      <c r="H213" s="35"/>
      <c r="I213" s="14"/>
      <c r="J213" s="276"/>
      <c r="K213" s="276"/>
      <c r="L213" s="54"/>
      <c r="M213" s="16"/>
      <c r="N213" s="16"/>
      <c r="O213" s="16"/>
      <c r="P213" s="16"/>
      <c r="Q213" s="16"/>
      <c r="R213" s="16"/>
      <c r="S213" s="16"/>
      <c r="T213" s="16"/>
      <c r="U213" s="16"/>
      <c r="V213" s="16"/>
      <c r="W213" s="16"/>
      <c r="X213" s="16"/>
      <c r="Y213" s="16"/>
      <c r="Z213" s="46"/>
      <c r="AA213" s="46"/>
      <c r="AB213" s="46"/>
      <c r="AC213" s="16"/>
      <c r="AD213" s="46"/>
      <c r="AE213" s="14"/>
      <c r="AF213" s="4" t="str">
        <f t="shared" si="2"/>
        <v>A207</v>
      </c>
    </row>
    <row r="214" spans="1:32">
      <c r="A214" s="13" t="str">
        <f t="shared" si="1"/>
        <v/>
      </c>
      <c r="B214" s="13"/>
      <c r="C214" s="13"/>
      <c r="D214" s="71"/>
      <c r="E214" s="14"/>
      <c r="F214" s="13"/>
      <c r="G214" s="13"/>
      <c r="H214" s="35"/>
      <c r="I214" s="14"/>
      <c r="J214" s="276"/>
      <c r="K214" s="276"/>
      <c r="L214" s="54"/>
      <c r="M214" s="16"/>
      <c r="N214" s="16"/>
      <c r="O214" s="16"/>
      <c r="P214" s="16"/>
      <c r="Q214" s="16"/>
      <c r="R214" s="16"/>
      <c r="S214" s="16"/>
      <c r="T214" s="16"/>
      <c r="U214" s="16"/>
      <c r="V214" s="16"/>
      <c r="W214" s="16"/>
      <c r="X214" s="16"/>
      <c r="Y214" s="16"/>
      <c r="Z214" s="46"/>
      <c r="AA214" s="46"/>
      <c r="AB214" s="46"/>
      <c r="AC214" s="16"/>
      <c r="AD214" s="46"/>
      <c r="AE214" s="14"/>
      <c r="AF214" s="4" t="str">
        <f t="shared" si="2"/>
        <v>A208</v>
      </c>
    </row>
    <row r="215" spans="1:32">
      <c r="A215" s="13" t="str">
        <f t="shared" si="1"/>
        <v/>
      </c>
      <c r="B215" s="13"/>
      <c r="C215" s="13"/>
      <c r="D215" s="71"/>
      <c r="E215" s="14"/>
      <c r="F215" s="13"/>
      <c r="G215" s="13"/>
      <c r="H215" s="35"/>
      <c r="I215" s="14"/>
      <c r="J215" s="276"/>
      <c r="K215" s="276"/>
      <c r="L215" s="54"/>
      <c r="M215" s="16"/>
      <c r="N215" s="16"/>
      <c r="O215" s="16"/>
      <c r="P215" s="16"/>
      <c r="Q215" s="16"/>
      <c r="R215" s="16"/>
      <c r="S215" s="16"/>
      <c r="T215" s="16"/>
      <c r="U215" s="16"/>
      <c r="V215" s="16"/>
      <c r="W215" s="16"/>
      <c r="X215" s="16"/>
      <c r="Y215" s="16"/>
      <c r="Z215" s="46"/>
      <c r="AA215" s="46"/>
      <c r="AB215" s="46"/>
      <c r="AC215" s="16"/>
      <c r="AD215" s="46"/>
      <c r="AE215" s="14"/>
      <c r="AF215" s="4" t="str">
        <f t="shared" si="2"/>
        <v>A209</v>
      </c>
    </row>
    <row r="216" spans="1:32">
      <c r="A216" s="13" t="str">
        <f t="shared" si="1"/>
        <v/>
      </c>
      <c r="B216" s="13"/>
      <c r="C216" s="13"/>
      <c r="D216" s="71"/>
      <c r="E216" s="14"/>
      <c r="F216" s="13"/>
      <c r="G216" s="13"/>
      <c r="H216" s="35"/>
      <c r="I216" s="14"/>
      <c r="J216" s="276"/>
      <c r="K216" s="276"/>
      <c r="L216" s="54"/>
      <c r="M216" s="16"/>
      <c r="N216" s="16"/>
      <c r="O216" s="16"/>
      <c r="P216" s="16"/>
      <c r="Q216" s="16"/>
      <c r="R216" s="16"/>
      <c r="S216" s="16"/>
      <c r="T216" s="16"/>
      <c r="U216" s="16"/>
      <c r="V216" s="16"/>
      <c r="W216" s="16"/>
      <c r="X216" s="16"/>
      <c r="Y216" s="16"/>
      <c r="Z216" s="46"/>
      <c r="AA216" s="46"/>
      <c r="AB216" s="46"/>
      <c r="AC216" s="16"/>
      <c r="AD216" s="46"/>
      <c r="AE216" s="14"/>
      <c r="AF216" s="4" t="str">
        <f t="shared" si="2"/>
        <v>A210</v>
      </c>
    </row>
    <row r="217" spans="1:32">
      <c r="A217" s="13" t="str">
        <f t="shared" si="1"/>
        <v/>
      </c>
      <c r="B217" s="13"/>
      <c r="C217" s="13"/>
      <c r="D217" s="71"/>
      <c r="E217" s="14"/>
      <c r="F217" s="13"/>
      <c r="G217" s="13"/>
      <c r="H217" s="35"/>
      <c r="I217" s="14"/>
      <c r="J217" s="276"/>
      <c r="K217" s="276"/>
      <c r="L217" s="54"/>
      <c r="M217" s="16"/>
      <c r="N217" s="16"/>
      <c r="O217" s="16"/>
      <c r="P217" s="16"/>
      <c r="Q217" s="16"/>
      <c r="R217" s="16"/>
      <c r="S217" s="16"/>
      <c r="T217" s="16"/>
      <c r="U217" s="16"/>
      <c r="V217" s="16"/>
      <c r="W217" s="16"/>
      <c r="X217" s="16"/>
      <c r="Y217" s="16"/>
      <c r="Z217" s="46"/>
      <c r="AA217" s="46"/>
      <c r="AB217" s="46"/>
      <c r="AC217" s="16"/>
      <c r="AD217" s="46"/>
      <c r="AE217" s="14"/>
      <c r="AF217" s="4" t="str">
        <f t="shared" si="2"/>
        <v>A211</v>
      </c>
    </row>
    <row r="218" spans="1:32">
      <c r="A218" s="13" t="str">
        <f t="shared" si="1"/>
        <v/>
      </c>
      <c r="B218" s="13"/>
      <c r="C218" s="13"/>
      <c r="D218" s="71"/>
      <c r="E218" s="14"/>
      <c r="F218" s="13"/>
      <c r="G218" s="13"/>
      <c r="H218" s="35"/>
      <c r="I218" s="14"/>
      <c r="J218" s="276"/>
      <c r="K218" s="276"/>
      <c r="L218" s="54"/>
      <c r="M218" s="16"/>
      <c r="N218" s="16"/>
      <c r="O218" s="16"/>
      <c r="P218" s="16"/>
      <c r="Q218" s="16"/>
      <c r="R218" s="16"/>
      <c r="S218" s="16"/>
      <c r="T218" s="16"/>
      <c r="U218" s="16"/>
      <c r="V218" s="16"/>
      <c r="W218" s="16"/>
      <c r="X218" s="16"/>
      <c r="Y218" s="16"/>
      <c r="Z218" s="46"/>
      <c r="AA218" s="46"/>
      <c r="AB218" s="46"/>
      <c r="AC218" s="16"/>
      <c r="AD218" s="46"/>
      <c r="AE218" s="14"/>
      <c r="AF218" s="4" t="str">
        <f t="shared" si="2"/>
        <v>A212</v>
      </c>
    </row>
    <row r="219" spans="1:32">
      <c r="A219" s="13" t="str">
        <f t="shared" si="1"/>
        <v/>
      </c>
      <c r="B219" s="13"/>
      <c r="C219" s="13"/>
      <c r="D219" s="71"/>
      <c r="E219" s="14"/>
      <c r="F219" s="13"/>
      <c r="G219" s="13"/>
      <c r="H219" s="35"/>
      <c r="I219" s="14"/>
      <c r="J219" s="276"/>
      <c r="K219" s="276"/>
      <c r="L219" s="54"/>
      <c r="M219" s="16"/>
      <c r="N219" s="16"/>
      <c r="O219" s="16"/>
      <c r="P219" s="16"/>
      <c r="Q219" s="16"/>
      <c r="R219" s="16"/>
      <c r="S219" s="16"/>
      <c r="T219" s="16"/>
      <c r="U219" s="16"/>
      <c r="V219" s="16"/>
      <c r="W219" s="16"/>
      <c r="X219" s="16"/>
      <c r="Y219" s="16"/>
      <c r="Z219" s="46"/>
      <c r="AA219" s="46"/>
      <c r="AB219" s="46"/>
      <c r="AC219" s="16"/>
      <c r="AD219" s="46"/>
      <c r="AE219" s="14"/>
      <c r="AF219" s="4" t="str">
        <f t="shared" si="2"/>
        <v>A213</v>
      </c>
    </row>
    <row r="220" spans="1:32">
      <c r="A220" s="13" t="str">
        <f t="shared" si="1"/>
        <v/>
      </c>
      <c r="B220" s="13"/>
      <c r="C220" s="13"/>
      <c r="D220" s="71"/>
      <c r="E220" s="14"/>
      <c r="F220" s="13"/>
      <c r="G220" s="13"/>
      <c r="H220" s="35"/>
      <c r="I220" s="14"/>
      <c r="J220" s="276"/>
      <c r="K220" s="276"/>
      <c r="L220" s="54"/>
      <c r="M220" s="16"/>
      <c r="N220" s="16"/>
      <c r="O220" s="16"/>
      <c r="P220" s="16"/>
      <c r="Q220" s="16"/>
      <c r="R220" s="16"/>
      <c r="S220" s="16"/>
      <c r="T220" s="16"/>
      <c r="U220" s="16"/>
      <c r="V220" s="16"/>
      <c r="W220" s="16"/>
      <c r="X220" s="16"/>
      <c r="Y220" s="16"/>
      <c r="Z220" s="46"/>
      <c r="AA220" s="46"/>
      <c r="AB220" s="46"/>
      <c r="AC220" s="16"/>
      <c r="AD220" s="46"/>
      <c r="AE220" s="14"/>
      <c r="AF220" s="4" t="str">
        <f t="shared" si="2"/>
        <v>A214</v>
      </c>
    </row>
    <row r="221" spans="1:32">
      <c r="A221" s="13" t="str">
        <f t="shared" si="1"/>
        <v/>
      </c>
      <c r="B221" s="13"/>
      <c r="C221" s="13"/>
      <c r="D221" s="71"/>
      <c r="E221" s="14"/>
      <c r="F221" s="13"/>
      <c r="G221" s="13"/>
      <c r="H221" s="35"/>
      <c r="I221" s="14"/>
      <c r="J221" s="276"/>
      <c r="K221" s="276"/>
      <c r="L221" s="54"/>
      <c r="M221" s="16"/>
      <c r="N221" s="16"/>
      <c r="O221" s="16"/>
      <c r="P221" s="16"/>
      <c r="Q221" s="16"/>
      <c r="R221" s="16"/>
      <c r="S221" s="16"/>
      <c r="T221" s="16"/>
      <c r="U221" s="16"/>
      <c r="V221" s="16"/>
      <c r="W221" s="16"/>
      <c r="X221" s="16"/>
      <c r="Y221" s="16"/>
      <c r="Z221" s="46"/>
      <c r="AA221" s="46"/>
      <c r="AB221" s="46"/>
      <c r="AC221" s="16"/>
      <c r="AD221" s="46"/>
      <c r="AE221" s="14"/>
      <c r="AF221" s="4" t="str">
        <f t="shared" si="2"/>
        <v>A215</v>
      </c>
    </row>
    <row r="222" spans="1:32">
      <c r="A222" s="13" t="str">
        <f t="shared" si="1"/>
        <v/>
      </c>
      <c r="B222" s="13"/>
      <c r="C222" s="13"/>
      <c r="D222" s="71"/>
      <c r="E222" s="14"/>
      <c r="F222" s="13"/>
      <c r="G222" s="13"/>
      <c r="H222" s="35"/>
      <c r="I222" s="14"/>
      <c r="J222" s="276"/>
      <c r="K222" s="276"/>
      <c r="L222" s="54"/>
      <c r="M222" s="16"/>
      <c r="N222" s="16"/>
      <c r="O222" s="16"/>
      <c r="P222" s="16"/>
      <c r="Q222" s="16"/>
      <c r="R222" s="16"/>
      <c r="S222" s="16"/>
      <c r="T222" s="16"/>
      <c r="U222" s="16"/>
      <c r="V222" s="16"/>
      <c r="W222" s="16"/>
      <c r="X222" s="16"/>
      <c r="Y222" s="16"/>
      <c r="Z222" s="46"/>
      <c r="AA222" s="46"/>
      <c r="AB222" s="46"/>
      <c r="AC222" s="16"/>
      <c r="AD222" s="46"/>
      <c r="AE222" s="14"/>
      <c r="AF222" s="4" t="str">
        <f t="shared" si="2"/>
        <v>A216</v>
      </c>
    </row>
    <row r="223" spans="1:32">
      <c r="A223" s="13" t="str">
        <f t="shared" si="1"/>
        <v/>
      </c>
      <c r="B223" s="13"/>
      <c r="C223" s="13"/>
      <c r="D223" s="71"/>
      <c r="E223" s="14"/>
      <c r="F223" s="13"/>
      <c r="G223" s="13"/>
      <c r="H223" s="35"/>
      <c r="I223" s="14"/>
      <c r="J223" s="276"/>
      <c r="K223" s="276"/>
      <c r="L223" s="54"/>
      <c r="M223" s="16"/>
      <c r="N223" s="16"/>
      <c r="O223" s="16"/>
      <c r="P223" s="16"/>
      <c r="Q223" s="16"/>
      <c r="R223" s="16"/>
      <c r="S223" s="16"/>
      <c r="T223" s="16"/>
      <c r="U223" s="16"/>
      <c r="V223" s="16"/>
      <c r="W223" s="16"/>
      <c r="X223" s="16"/>
      <c r="Y223" s="16"/>
      <c r="Z223" s="46"/>
      <c r="AA223" s="46"/>
      <c r="AB223" s="46"/>
      <c r="AC223" s="16"/>
      <c r="AD223" s="46"/>
      <c r="AE223" s="14"/>
      <c r="AF223" s="4" t="str">
        <f t="shared" si="2"/>
        <v>A217</v>
      </c>
    </row>
    <row r="224" spans="1:32">
      <c r="A224" s="13" t="str">
        <f t="shared" si="1"/>
        <v/>
      </c>
      <c r="B224" s="13"/>
      <c r="C224" s="13"/>
      <c r="D224" s="71"/>
      <c r="E224" s="14"/>
      <c r="F224" s="13"/>
      <c r="G224" s="13"/>
      <c r="H224" s="35"/>
      <c r="I224" s="14"/>
      <c r="J224" s="276"/>
      <c r="K224" s="276"/>
      <c r="L224" s="54"/>
      <c r="M224" s="16"/>
      <c r="N224" s="16"/>
      <c r="O224" s="16"/>
      <c r="P224" s="16"/>
      <c r="Q224" s="16"/>
      <c r="R224" s="16"/>
      <c r="S224" s="16"/>
      <c r="T224" s="16"/>
      <c r="U224" s="16"/>
      <c r="V224" s="16"/>
      <c r="W224" s="16"/>
      <c r="X224" s="16"/>
      <c r="Y224" s="16"/>
      <c r="Z224" s="46"/>
      <c r="AA224" s="46"/>
      <c r="AB224" s="46"/>
      <c r="AC224" s="16"/>
      <c r="AD224" s="46"/>
      <c r="AE224" s="14"/>
      <c r="AF224" s="4" t="str">
        <f t="shared" si="2"/>
        <v>A218</v>
      </c>
    </row>
    <row r="225" spans="1:32">
      <c r="A225" s="13" t="str">
        <f t="shared" si="1"/>
        <v/>
      </c>
      <c r="B225" s="13"/>
      <c r="C225" s="13"/>
      <c r="D225" s="71"/>
      <c r="E225" s="14"/>
      <c r="F225" s="13"/>
      <c r="G225" s="13"/>
      <c r="H225" s="35"/>
      <c r="I225" s="14"/>
      <c r="J225" s="276"/>
      <c r="K225" s="276"/>
      <c r="L225" s="54"/>
      <c r="M225" s="16"/>
      <c r="N225" s="16"/>
      <c r="O225" s="16"/>
      <c r="P225" s="16"/>
      <c r="Q225" s="16"/>
      <c r="R225" s="16"/>
      <c r="S225" s="16"/>
      <c r="T225" s="16"/>
      <c r="U225" s="16"/>
      <c r="V225" s="16"/>
      <c r="W225" s="16"/>
      <c r="X225" s="16"/>
      <c r="Y225" s="16"/>
      <c r="Z225" s="46"/>
      <c r="AA225" s="46"/>
      <c r="AB225" s="46"/>
      <c r="AC225" s="16"/>
      <c r="AD225" s="46"/>
      <c r="AE225" s="14"/>
      <c r="AF225" s="4" t="str">
        <f t="shared" si="2"/>
        <v>A219</v>
      </c>
    </row>
    <row r="226" spans="1:32">
      <c r="A226" s="13" t="str">
        <f t="shared" si="1"/>
        <v/>
      </c>
      <c r="B226" s="13"/>
      <c r="C226" s="13"/>
      <c r="D226" s="71"/>
      <c r="E226" s="14"/>
      <c r="F226" s="13"/>
      <c r="G226" s="13"/>
      <c r="H226" s="35"/>
      <c r="I226" s="14"/>
      <c r="J226" s="276"/>
      <c r="K226" s="276"/>
      <c r="L226" s="54"/>
      <c r="M226" s="16"/>
      <c r="N226" s="16"/>
      <c r="O226" s="16"/>
      <c r="P226" s="16"/>
      <c r="Q226" s="16"/>
      <c r="R226" s="16"/>
      <c r="S226" s="16"/>
      <c r="T226" s="16"/>
      <c r="U226" s="16"/>
      <c r="V226" s="16"/>
      <c r="W226" s="16"/>
      <c r="X226" s="16"/>
      <c r="Y226" s="16"/>
      <c r="Z226" s="46"/>
      <c r="AA226" s="46"/>
      <c r="AB226" s="46"/>
      <c r="AC226" s="16"/>
      <c r="AD226" s="46"/>
      <c r="AE226" s="14"/>
      <c r="AF226" s="4" t="str">
        <f t="shared" si="2"/>
        <v>A220</v>
      </c>
    </row>
    <row r="227" spans="1:32">
      <c r="A227" s="13" t="str">
        <f t="shared" si="1"/>
        <v/>
      </c>
      <c r="B227" s="13"/>
      <c r="C227" s="13"/>
      <c r="D227" s="71"/>
      <c r="E227" s="14"/>
      <c r="F227" s="13"/>
      <c r="G227" s="13"/>
      <c r="H227" s="35"/>
      <c r="I227" s="14"/>
      <c r="J227" s="276"/>
      <c r="K227" s="276"/>
      <c r="L227" s="54"/>
      <c r="M227" s="16"/>
      <c r="N227" s="16"/>
      <c r="O227" s="16"/>
      <c r="P227" s="16"/>
      <c r="Q227" s="16"/>
      <c r="R227" s="16"/>
      <c r="S227" s="16"/>
      <c r="T227" s="16"/>
      <c r="U227" s="16"/>
      <c r="V227" s="16"/>
      <c r="W227" s="16"/>
      <c r="X227" s="16"/>
      <c r="Y227" s="16"/>
      <c r="Z227" s="46"/>
      <c r="AA227" s="46"/>
      <c r="AB227" s="46"/>
      <c r="AC227" s="16"/>
      <c r="AD227" s="46"/>
      <c r="AE227" s="14"/>
      <c r="AF227" s="4" t="str">
        <f t="shared" si="2"/>
        <v>A221</v>
      </c>
    </row>
    <row r="228" spans="1:32">
      <c r="A228" s="13" t="str">
        <f t="shared" si="1"/>
        <v/>
      </c>
      <c r="B228" s="13"/>
      <c r="C228" s="13"/>
      <c r="D228" s="71"/>
      <c r="E228" s="14"/>
      <c r="F228" s="13"/>
      <c r="G228" s="13"/>
      <c r="H228" s="35"/>
      <c r="I228" s="14"/>
      <c r="J228" s="276"/>
      <c r="K228" s="276"/>
      <c r="L228" s="54"/>
      <c r="M228" s="16"/>
      <c r="N228" s="16"/>
      <c r="O228" s="16"/>
      <c r="P228" s="16"/>
      <c r="Q228" s="16"/>
      <c r="R228" s="16"/>
      <c r="S228" s="16"/>
      <c r="T228" s="16"/>
      <c r="U228" s="16"/>
      <c r="V228" s="16"/>
      <c r="W228" s="16"/>
      <c r="X228" s="16"/>
      <c r="Y228" s="16"/>
      <c r="Z228" s="46"/>
      <c r="AA228" s="46"/>
      <c r="AB228" s="46"/>
      <c r="AC228" s="16"/>
      <c r="AD228" s="46"/>
      <c r="AE228" s="14"/>
      <c r="AF228" s="4" t="str">
        <f t="shared" si="2"/>
        <v>A222</v>
      </c>
    </row>
    <row r="229" spans="1:32">
      <c r="A229" s="13" t="str">
        <f t="shared" si="1"/>
        <v/>
      </c>
      <c r="B229" s="13"/>
      <c r="C229" s="13"/>
      <c r="D229" s="71"/>
      <c r="E229" s="14"/>
      <c r="F229" s="13"/>
      <c r="G229" s="13"/>
      <c r="H229" s="35"/>
      <c r="I229" s="14"/>
      <c r="J229" s="276"/>
      <c r="K229" s="276"/>
      <c r="L229" s="54"/>
      <c r="M229" s="16"/>
      <c r="N229" s="16"/>
      <c r="O229" s="16"/>
      <c r="P229" s="16"/>
      <c r="Q229" s="16"/>
      <c r="R229" s="16"/>
      <c r="S229" s="16"/>
      <c r="T229" s="16"/>
      <c r="U229" s="16"/>
      <c r="V229" s="16"/>
      <c r="W229" s="16"/>
      <c r="X229" s="16"/>
      <c r="Y229" s="16"/>
      <c r="Z229" s="46"/>
      <c r="AA229" s="46"/>
      <c r="AB229" s="46"/>
      <c r="AC229" s="16"/>
      <c r="AD229" s="46"/>
      <c r="AE229" s="14"/>
      <c r="AF229" s="4" t="str">
        <f t="shared" si="2"/>
        <v>A223</v>
      </c>
    </row>
    <row r="230" spans="1:32">
      <c r="A230" s="13" t="str">
        <f t="shared" si="1"/>
        <v/>
      </c>
      <c r="B230" s="13"/>
      <c r="C230" s="13"/>
      <c r="D230" s="71"/>
      <c r="E230" s="14"/>
      <c r="F230" s="13"/>
      <c r="G230" s="13"/>
      <c r="H230" s="35"/>
      <c r="I230" s="14"/>
      <c r="J230" s="276"/>
      <c r="K230" s="276"/>
      <c r="L230" s="54"/>
      <c r="M230" s="16"/>
      <c r="N230" s="16"/>
      <c r="O230" s="16"/>
      <c r="P230" s="16"/>
      <c r="Q230" s="16"/>
      <c r="R230" s="16"/>
      <c r="S230" s="16"/>
      <c r="T230" s="16"/>
      <c r="U230" s="16"/>
      <c r="V230" s="16"/>
      <c r="W230" s="16"/>
      <c r="X230" s="16"/>
      <c r="Y230" s="16"/>
      <c r="Z230" s="46"/>
      <c r="AA230" s="46"/>
      <c r="AB230" s="46"/>
      <c r="AC230" s="16"/>
      <c r="AD230" s="46"/>
      <c r="AE230" s="14"/>
      <c r="AF230" s="4" t="str">
        <f t="shared" si="2"/>
        <v>A224</v>
      </c>
    </row>
    <row r="231" spans="1:32">
      <c r="A231" s="13" t="str">
        <f t="shared" si="1"/>
        <v/>
      </c>
      <c r="B231" s="13"/>
      <c r="C231" s="13"/>
      <c r="D231" s="71"/>
      <c r="E231" s="14"/>
      <c r="F231" s="13"/>
      <c r="G231" s="13"/>
      <c r="H231" s="35"/>
      <c r="I231" s="14"/>
      <c r="J231" s="276"/>
      <c r="K231" s="276"/>
      <c r="L231" s="54"/>
      <c r="M231" s="16"/>
      <c r="N231" s="16"/>
      <c r="O231" s="16"/>
      <c r="P231" s="16"/>
      <c r="Q231" s="16"/>
      <c r="R231" s="16"/>
      <c r="S231" s="16"/>
      <c r="T231" s="16"/>
      <c r="U231" s="16"/>
      <c r="V231" s="16"/>
      <c r="W231" s="16"/>
      <c r="X231" s="16"/>
      <c r="Y231" s="16"/>
      <c r="Z231" s="46"/>
      <c r="AA231" s="46"/>
      <c r="AB231" s="46"/>
      <c r="AC231" s="16"/>
      <c r="AD231" s="46"/>
      <c r="AE231" s="14"/>
      <c r="AF231" s="4" t="str">
        <f t="shared" si="2"/>
        <v>A225</v>
      </c>
    </row>
    <row r="232" spans="1:32">
      <c r="A232" s="13" t="str">
        <f t="shared" si="1"/>
        <v/>
      </c>
      <c r="B232" s="13"/>
      <c r="C232" s="13"/>
      <c r="D232" s="71"/>
      <c r="E232" s="14"/>
      <c r="F232" s="13"/>
      <c r="G232" s="13"/>
      <c r="H232" s="35"/>
      <c r="I232" s="14"/>
      <c r="J232" s="276"/>
      <c r="K232" s="276"/>
      <c r="L232" s="54"/>
      <c r="M232" s="16"/>
      <c r="N232" s="16"/>
      <c r="O232" s="16"/>
      <c r="P232" s="16"/>
      <c r="Q232" s="16"/>
      <c r="R232" s="16"/>
      <c r="S232" s="16"/>
      <c r="T232" s="16"/>
      <c r="U232" s="16"/>
      <c r="V232" s="16"/>
      <c r="W232" s="16"/>
      <c r="X232" s="16"/>
      <c r="Y232" s="16"/>
      <c r="Z232" s="46"/>
      <c r="AA232" s="46"/>
      <c r="AB232" s="46"/>
      <c r="AC232" s="16"/>
      <c r="AD232" s="46"/>
      <c r="AE232" s="14"/>
      <c r="AF232" s="4" t="str">
        <f t="shared" si="2"/>
        <v>A226</v>
      </c>
    </row>
    <row r="233" spans="1:32">
      <c r="A233" s="13" t="str">
        <f t="shared" si="1"/>
        <v/>
      </c>
      <c r="B233" s="13"/>
      <c r="C233" s="13"/>
      <c r="D233" s="71"/>
      <c r="E233" s="14"/>
      <c r="F233" s="13"/>
      <c r="G233" s="13"/>
      <c r="H233" s="35"/>
      <c r="I233" s="14"/>
      <c r="J233" s="276"/>
      <c r="K233" s="276"/>
      <c r="L233" s="54"/>
      <c r="M233" s="16"/>
      <c r="N233" s="16"/>
      <c r="O233" s="16"/>
      <c r="P233" s="16"/>
      <c r="Q233" s="16"/>
      <c r="R233" s="16"/>
      <c r="S233" s="16"/>
      <c r="T233" s="16"/>
      <c r="U233" s="16"/>
      <c r="V233" s="16"/>
      <c r="W233" s="16"/>
      <c r="X233" s="16"/>
      <c r="Y233" s="16"/>
      <c r="Z233" s="46"/>
      <c r="AA233" s="46"/>
      <c r="AB233" s="46"/>
      <c r="AC233" s="16"/>
      <c r="AD233" s="46"/>
      <c r="AE233" s="14"/>
      <c r="AF233" s="4" t="str">
        <f t="shared" si="2"/>
        <v>A227</v>
      </c>
    </row>
    <row r="234" spans="1:32">
      <c r="A234" s="13" t="str">
        <f t="shared" si="1"/>
        <v/>
      </c>
      <c r="B234" s="13"/>
      <c r="C234" s="13"/>
      <c r="D234" s="71"/>
      <c r="E234" s="14"/>
      <c r="F234" s="13"/>
      <c r="G234" s="13"/>
      <c r="H234" s="35"/>
      <c r="I234" s="14"/>
      <c r="J234" s="276"/>
      <c r="K234" s="276"/>
      <c r="L234" s="54"/>
      <c r="M234" s="16"/>
      <c r="N234" s="16"/>
      <c r="O234" s="16"/>
      <c r="P234" s="16"/>
      <c r="Q234" s="16"/>
      <c r="R234" s="16"/>
      <c r="S234" s="16"/>
      <c r="T234" s="16"/>
      <c r="U234" s="16"/>
      <c r="V234" s="16"/>
      <c r="W234" s="16"/>
      <c r="X234" s="16"/>
      <c r="Y234" s="16"/>
      <c r="Z234" s="46"/>
      <c r="AA234" s="46"/>
      <c r="AB234" s="46"/>
      <c r="AC234" s="16"/>
      <c r="AD234" s="46"/>
      <c r="AE234" s="14"/>
      <c r="AF234" s="4" t="str">
        <f t="shared" si="2"/>
        <v>A228</v>
      </c>
    </row>
    <row r="235" spans="1:32">
      <c r="A235" s="13" t="str">
        <f t="shared" si="1"/>
        <v/>
      </c>
      <c r="B235" s="13"/>
      <c r="C235" s="13"/>
      <c r="D235" s="71"/>
      <c r="E235" s="14"/>
      <c r="F235" s="13"/>
      <c r="G235" s="13"/>
      <c r="H235" s="35"/>
      <c r="I235" s="14"/>
      <c r="J235" s="276"/>
      <c r="K235" s="276"/>
      <c r="L235" s="54"/>
      <c r="M235" s="16"/>
      <c r="N235" s="16"/>
      <c r="O235" s="16"/>
      <c r="P235" s="16"/>
      <c r="Q235" s="16"/>
      <c r="R235" s="16"/>
      <c r="S235" s="16"/>
      <c r="T235" s="16"/>
      <c r="U235" s="16"/>
      <c r="V235" s="16"/>
      <c r="W235" s="16"/>
      <c r="X235" s="16"/>
      <c r="Y235" s="16"/>
      <c r="Z235" s="46"/>
      <c r="AA235" s="46"/>
      <c r="AB235" s="46"/>
      <c r="AC235" s="16"/>
      <c r="AD235" s="46"/>
      <c r="AE235" s="14"/>
      <c r="AF235" s="4" t="str">
        <f t="shared" si="2"/>
        <v>A229</v>
      </c>
    </row>
    <row r="236" spans="1:32">
      <c r="A236" s="13" t="str">
        <f t="shared" si="1"/>
        <v/>
      </c>
      <c r="B236" s="13"/>
      <c r="C236" s="13"/>
      <c r="D236" s="71"/>
      <c r="E236" s="14"/>
      <c r="F236" s="13"/>
      <c r="G236" s="13"/>
      <c r="H236" s="35"/>
      <c r="I236" s="14"/>
      <c r="J236" s="276"/>
      <c r="K236" s="276"/>
      <c r="L236" s="54"/>
      <c r="M236" s="16"/>
      <c r="N236" s="16"/>
      <c r="O236" s="16"/>
      <c r="P236" s="16"/>
      <c r="Q236" s="16"/>
      <c r="R236" s="16"/>
      <c r="S236" s="16"/>
      <c r="T236" s="16"/>
      <c r="U236" s="16"/>
      <c r="V236" s="16"/>
      <c r="W236" s="16"/>
      <c r="X236" s="16"/>
      <c r="Y236" s="16"/>
      <c r="Z236" s="46"/>
      <c r="AA236" s="46"/>
      <c r="AB236" s="46"/>
      <c r="AC236" s="16"/>
      <c r="AD236" s="46"/>
      <c r="AE236" s="14"/>
      <c r="AF236" s="4" t="str">
        <f t="shared" si="2"/>
        <v>A230</v>
      </c>
    </row>
    <row r="237" spans="1:32">
      <c r="A237" s="13" t="str">
        <f t="shared" si="1"/>
        <v/>
      </c>
      <c r="B237" s="13"/>
      <c r="C237" s="13"/>
      <c r="D237" s="71"/>
      <c r="E237" s="14"/>
      <c r="F237" s="13"/>
      <c r="G237" s="13"/>
      <c r="H237" s="35"/>
      <c r="I237" s="14"/>
      <c r="J237" s="276"/>
      <c r="K237" s="276"/>
      <c r="L237" s="54"/>
      <c r="M237" s="16"/>
      <c r="N237" s="16"/>
      <c r="O237" s="16"/>
      <c r="P237" s="16"/>
      <c r="Q237" s="16"/>
      <c r="R237" s="16"/>
      <c r="S237" s="16"/>
      <c r="T237" s="16"/>
      <c r="U237" s="16"/>
      <c r="V237" s="16"/>
      <c r="W237" s="16"/>
      <c r="X237" s="16"/>
      <c r="Y237" s="16"/>
      <c r="Z237" s="46"/>
      <c r="AA237" s="46"/>
      <c r="AB237" s="46"/>
      <c r="AC237" s="16"/>
      <c r="AD237" s="46"/>
      <c r="AE237" s="14"/>
      <c r="AF237" s="4" t="str">
        <f t="shared" si="2"/>
        <v>A231</v>
      </c>
    </row>
    <row r="238" spans="1:32">
      <c r="A238" s="13" t="str">
        <f t="shared" si="1"/>
        <v/>
      </c>
      <c r="B238" s="13"/>
      <c r="C238" s="13"/>
      <c r="D238" s="71"/>
      <c r="E238" s="14"/>
      <c r="F238" s="13"/>
      <c r="G238" s="13"/>
      <c r="H238" s="35"/>
      <c r="I238" s="14"/>
      <c r="J238" s="276"/>
      <c r="K238" s="276"/>
      <c r="L238" s="54"/>
      <c r="M238" s="16"/>
      <c r="N238" s="16"/>
      <c r="O238" s="16"/>
      <c r="P238" s="16"/>
      <c r="Q238" s="16"/>
      <c r="R238" s="16"/>
      <c r="S238" s="16"/>
      <c r="T238" s="16"/>
      <c r="U238" s="16"/>
      <c r="V238" s="16"/>
      <c r="W238" s="16"/>
      <c r="X238" s="16"/>
      <c r="Y238" s="16"/>
      <c r="Z238" s="46"/>
      <c r="AA238" s="46"/>
      <c r="AB238" s="46"/>
      <c r="AC238" s="16"/>
      <c r="AD238" s="46"/>
      <c r="AE238" s="14"/>
      <c r="AF238" s="4" t="str">
        <f t="shared" si="2"/>
        <v>A232</v>
      </c>
    </row>
    <row r="239" spans="1:32">
      <c r="A239" s="13" t="str">
        <f t="shared" si="1"/>
        <v/>
      </c>
      <c r="B239" s="13"/>
      <c r="C239" s="13"/>
      <c r="D239" s="71"/>
      <c r="E239" s="14"/>
      <c r="F239" s="13"/>
      <c r="G239" s="13"/>
      <c r="H239" s="35"/>
      <c r="I239" s="14"/>
      <c r="J239" s="276"/>
      <c r="K239" s="276"/>
      <c r="L239" s="54"/>
      <c r="M239" s="16"/>
      <c r="N239" s="16"/>
      <c r="O239" s="16"/>
      <c r="P239" s="16"/>
      <c r="Q239" s="16"/>
      <c r="R239" s="16"/>
      <c r="S239" s="16"/>
      <c r="T239" s="16"/>
      <c r="U239" s="16"/>
      <c r="V239" s="16"/>
      <c r="W239" s="16"/>
      <c r="X239" s="16"/>
      <c r="Y239" s="16"/>
      <c r="Z239" s="46"/>
      <c r="AA239" s="46"/>
      <c r="AB239" s="46"/>
      <c r="AC239" s="16"/>
      <c r="AD239" s="46"/>
      <c r="AE239" s="14"/>
      <c r="AF239" s="4" t="str">
        <f t="shared" si="2"/>
        <v>A233</v>
      </c>
    </row>
    <row r="240" spans="1:32">
      <c r="A240" s="13" t="str">
        <f t="shared" si="1"/>
        <v/>
      </c>
      <c r="B240" s="13"/>
      <c r="C240" s="13"/>
      <c r="D240" s="71"/>
      <c r="E240" s="14"/>
      <c r="F240" s="13"/>
      <c r="G240" s="13"/>
      <c r="H240" s="35"/>
      <c r="I240" s="14"/>
      <c r="J240" s="276"/>
      <c r="K240" s="276"/>
      <c r="L240" s="54"/>
      <c r="M240" s="16"/>
      <c r="N240" s="16"/>
      <c r="O240" s="16"/>
      <c r="P240" s="16"/>
      <c r="Q240" s="16"/>
      <c r="R240" s="16"/>
      <c r="S240" s="16"/>
      <c r="T240" s="16"/>
      <c r="U240" s="16"/>
      <c r="V240" s="16"/>
      <c r="W240" s="16"/>
      <c r="X240" s="16"/>
      <c r="Y240" s="16"/>
      <c r="Z240" s="46"/>
      <c r="AA240" s="46"/>
      <c r="AB240" s="46"/>
      <c r="AC240" s="16"/>
      <c r="AD240" s="46"/>
      <c r="AE240" s="14"/>
      <c r="AF240" s="4" t="str">
        <f t="shared" si="2"/>
        <v>A234</v>
      </c>
    </row>
    <row r="241" spans="1:32">
      <c r="A241" s="13" t="str">
        <f t="shared" si="1"/>
        <v/>
      </c>
      <c r="B241" s="13"/>
      <c r="C241" s="13"/>
      <c r="D241" s="71"/>
      <c r="E241" s="14"/>
      <c r="F241" s="13"/>
      <c r="G241" s="13"/>
      <c r="H241" s="35"/>
      <c r="I241" s="14"/>
      <c r="J241" s="276"/>
      <c r="K241" s="276"/>
      <c r="L241" s="54"/>
      <c r="M241" s="16"/>
      <c r="N241" s="16"/>
      <c r="O241" s="16"/>
      <c r="P241" s="16"/>
      <c r="Q241" s="16"/>
      <c r="R241" s="16"/>
      <c r="S241" s="16"/>
      <c r="T241" s="16"/>
      <c r="U241" s="16"/>
      <c r="V241" s="16"/>
      <c r="W241" s="16"/>
      <c r="X241" s="16"/>
      <c r="Y241" s="16"/>
      <c r="Z241" s="46"/>
      <c r="AA241" s="46"/>
      <c r="AB241" s="46"/>
      <c r="AC241" s="16"/>
      <c r="AD241" s="46"/>
      <c r="AE241" s="14"/>
      <c r="AF241" s="4" t="str">
        <f t="shared" si="2"/>
        <v>A235</v>
      </c>
    </row>
    <row r="242" spans="1:32">
      <c r="A242" s="13" t="str">
        <f t="shared" si="1"/>
        <v/>
      </c>
      <c r="B242" s="13"/>
      <c r="C242" s="13"/>
      <c r="D242" s="71"/>
      <c r="E242" s="14"/>
      <c r="F242" s="13"/>
      <c r="G242" s="13"/>
      <c r="H242" s="35"/>
      <c r="I242" s="14"/>
      <c r="J242" s="276"/>
      <c r="K242" s="276"/>
      <c r="L242" s="54"/>
      <c r="M242" s="16"/>
      <c r="N242" s="16"/>
      <c r="O242" s="16"/>
      <c r="P242" s="16"/>
      <c r="Q242" s="16"/>
      <c r="R242" s="16"/>
      <c r="S242" s="16"/>
      <c r="T242" s="16"/>
      <c r="U242" s="16"/>
      <c r="V242" s="16"/>
      <c r="W242" s="16"/>
      <c r="X242" s="16"/>
      <c r="Y242" s="16"/>
      <c r="Z242" s="46"/>
      <c r="AA242" s="46"/>
      <c r="AB242" s="46"/>
      <c r="AC242" s="16"/>
      <c r="AD242" s="46"/>
      <c r="AE242" s="14"/>
      <c r="AF242" s="4" t="str">
        <f t="shared" si="2"/>
        <v>A236</v>
      </c>
    </row>
    <row r="243" spans="1:32">
      <c r="A243" s="13" t="str">
        <f t="shared" si="1"/>
        <v/>
      </c>
      <c r="B243" s="13"/>
      <c r="C243" s="13"/>
      <c r="D243" s="71"/>
      <c r="E243" s="14"/>
      <c r="F243" s="13"/>
      <c r="G243" s="13"/>
      <c r="H243" s="35"/>
      <c r="I243" s="14"/>
      <c r="J243" s="276"/>
      <c r="K243" s="276"/>
      <c r="L243" s="54"/>
      <c r="M243" s="16"/>
      <c r="N243" s="16"/>
      <c r="O243" s="16"/>
      <c r="P243" s="16"/>
      <c r="Q243" s="16"/>
      <c r="R243" s="16"/>
      <c r="S243" s="16"/>
      <c r="T243" s="16"/>
      <c r="U243" s="16"/>
      <c r="V243" s="16"/>
      <c r="W243" s="16"/>
      <c r="X243" s="16"/>
      <c r="Y243" s="16"/>
      <c r="Z243" s="46"/>
      <c r="AA243" s="46"/>
      <c r="AB243" s="46"/>
      <c r="AC243" s="16"/>
      <c r="AD243" s="46"/>
      <c r="AE243" s="14"/>
      <c r="AF243" s="4" t="str">
        <f t="shared" si="2"/>
        <v>A237</v>
      </c>
    </row>
    <row r="244" spans="1:32">
      <c r="A244" s="13" t="str">
        <f t="shared" si="1"/>
        <v/>
      </c>
      <c r="B244" s="13"/>
      <c r="C244" s="13"/>
      <c r="D244" s="71"/>
      <c r="E244" s="14"/>
      <c r="F244" s="13"/>
      <c r="G244" s="13"/>
      <c r="H244" s="35"/>
      <c r="I244" s="14"/>
      <c r="J244" s="276"/>
      <c r="K244" s="276"/>
      <c r="L244" s="54"/>
      <c r="M244" s="16"/>
      <c r="N244" s="16"/>
      <c r="O244" s="16"/>
      <c r="P244" s="16"/>
      <c r="Q244" s="16"/>
      <c r="R244" s="16"/>
      <c r="S244" s="16"/>
      <c r="T244" s="16"/>
      <c r="U244" s="16"/>
      <c r="V244" s="16"/>
      <c r="W244" s="16"/>
      <c r="X244" s="16"/>
      <c r="Y244" s="16"/>
      <c r="Z244" s="46"/>
      <c r="AA244" s="46"/>
      <c r="AB244" s="46"/>
      <c r="AC244" s="16"/>
      <c r="AD244" s="46"/>
      <c r="AE244" s="14"/>
      <c r="AF244" s="4" t="str">
        <f t="shared" si="2"/>
        <v>A238</v>
      </c>
    </row>
    <row r="245" spans="1:32">
      <c r="A245" s="13" t="str">
        <f t="shared" si="1"/>
        <v/>
      </c>
      <c r="B245" s="13"/>
      <c r="C245" s="13"/>
      <c r="D245" s="71"/>
      <c r="E245" s="14"/>
      <c r="F245" s="13"/>
      <c r="G245" s="13"/>
      <c r="H245" s="35"/>
      <c r="I245" s="14"/>
      <c r="J245" s="276"/>
      <c r="K245" s="276"/>
      <c r="L245" s="54"/>
      <c r="M245" s="16"/>
      <c r="N245" s="16"/>
      <c r="O245" s="16"/>
      <c r="P245" s="16"/>
      <c r="Q245" s="16"/>
      <c r="R245" s="16"/>
      <c r="S245" s="16"/>
      <c r="T245" s="16"/>
      <c r="U245" s="16"/>
      <c r="V245" s="16"/>
      <c r="W245" s="16"/>
      <c r="X245" s="16"/>
      <c r="Y245" s="16"/>
      <c r="Z245" s="46"/>
      <c r="AA245" s="46"/>
      <c r="AB245" s="46"/>
      <c r="AC245" s="16"/>
      <c r="AD245" s="46"/>
      <c r="AE245" s="14"/>
      <c r="AF245" s="4" t="str">
        <f t="shared" si="2"/>
        <v>A239</v>
      </c>
    </row>
    <row r="246" spans="1:32">
      <c r="A246" s="13" t="str">
        <f t="shared" si="1"/>
        <v/>
      </c>
      <c r="B246" s="13"/>
      <c r="C246" s="13"/>
      <c r="D246" s="71"/>
      <c r="E246" s="14"/>
      <c r="F246" s="13"/>
      <c r="G246" s="13"/>
      <c r="H246" s="35"/>
      <c r="I246" s="14"/>
      <c r="J246" s="276"/>
      <c r="K246" s="276"/>
      <c r="L246" s="54"/>
      <c r="M246" s="16"/>
      <c r="N246" s="16"/>
      <c r="O246" s="16"/>
      <c r="P246" s="16"/>
      <c r="Q246" s="16"/>
      <c r="R246" s="16"/>
      <c r="S246" s="16"/>
      <c r="T246" s="16"/>
      <c r="U246" s="16"/>
      <c r="V246" s="16"/>
      <c r="W246" s="16"/>
      <c r="X246" s="16"/>
      <c r="Y246" s="16"/>
      <c r="Z246" s="46"/>
      <c r="AA246" s="46"/>
      <c r="AB246" s="46"/>
      <c r="AC246" s="16"/>
      <c r="AD246" s="46"/>
      <c r="AE246" s="14"/>
      <c r="AF246" s="4" t="str">
        <f t="shared" si="2"/>
        <v>A240</v>
      </c>
    </row>
    <row r="247" spans="1:32">
      <c r="A247" s="13" t="str">
        <f t="shared" si="1"/>
        <v/>
      </c>
      <c r="B247" s="13"/>
      <c r="C247" s="13"/>
      <c r="D247" s="71"/>
      <c r="E247" s="14"/>
      <c r="F247" s="13"/>
      <c r="G247" s="13"/>
      <c r="H247" s="35"/>
      <c r="I247" s="14"/>
      <c r="J247" s="276"/>
      <c r="K247" s="276"/>
      <c r="L247" s="54"/>
      <c r="M247" s="16"/>
      <c r="N247" s="16"/>
      <c r="O247" s="16"/>
      <c r="P247" s="16"/>
      <c r="Q247" s="16"/>
      <c r="R247" s="16"/>
      <c r="S247" s="16"/>
      <c r="T247" s="16"/>
      <c r="U247" s="16"/>
      <c r="V247" s="16"/>
      <c r="W247" s="16"/>
      <c r="X247" s="16"/>
      <c r="Y247" s="16"/>
      <c r="Z247" s="46"/>
      <c r="AA247" s="46"/>
      <c r="AB247" s="46"/>
      <c r="AC247" s="16"/>
      <c r="AD247" s="46"/>
      <c r="AE247" s="14"/>
      <c r="AF247" s="4" t="str">
        <f t="shared" si="2"/>
        <v>A241</v>
      </c>
    </row>
    <row r="248" spans="1:32">
      <c r="A248" s="13" t="str">
        <f t="shared" si="1"/>
        <v/>
      </c>
      <c r="B248" s="13"/>
      <c r="C248" s="13"/>
      <c r="D248" s="71"/>
      <c r="E248" s="14"/>
      <c r="F248" s="13"/>
      <c r="G248" s="13"/>
      <c r="H248" s="35"/>
      <c r="I248" s="14"/>
      <c r="J248" s="276"/>
      <c r="K248" s="276"/>
      <c r="L248" s="54"/>
      <c r="M248" s="16"/>
      <c r="N248" s="16"/>
      <c r="O248" s="16"/>
      <c r="P248" s="16"/>
      <c r="Q248" s="16"/>
      <c r="R248" s="16"/>
      <c r="S248" s="16"/>
      <c r="T248" s="16"/>
      <c r="U248" s="16"/>
      <c r="V248" s="16"/>
      <c r="W248" s="16"/>
      <c r="X248" s="16"/>
      <c r="Y248" s="16"/>
      <c r="Z248" s="46"/>
      <c r="AA248" s="46"/>
      <c r="AB248" s="46"/>
      <c r="AC248" s="16"/>
      <c r="AD248" s="46"/>
      <c r="AE248" s="14"/>
      <c r="AF248" s="4" t="str">
        <f t="shared" si="2"/>
        <v>A242</v>
      </c>
    </row>
    <row r="249" spans="1:32">
      <c r="A249" s="13" t="str">
        <f t="shared" si="1"/>
        <v/>
      </c>
      <c r="B249" s="13"/>
      <c r="C249" s="13"/>
      <c r="D249" s="71"/>
      <c r="E249" s="14"/>
      <c r="F249" s="13"/>
      <c r="G249" s="13"/>
      <c r="H249" s="35"/>
      <c r="I249" s="14"/>
      <c r="J249" s="276"/>
      <c r="K249" s="276"/>
      <c r="L249" s="54"/>
      <c r="M249" s="16"/>
      <c r="N249" s="16"/>
      <c r="O249" s="16"/>
      <c r="P249" s="16"/>
      <c r="Q249" s="16"/>
      <c r="R249" s="16"/>
      <c r="S249" s="16"/>
      <c r="T249" s="16"/>
      <c r="U249" s="16"/>
      <c r="V249" s="16"/>
      <c r="W249" s="16"/>
      <c r="X249" s="16"/>
      <c r="Y249" s="16"/>
      <c r="Z249" s="46"/>
      <c r="AA249" s="46"/>
      <c r="AB249" s="46"/>
      <c r="AC249" s="16"/>
      <c r="AD249" s="46"/>
      <c r="AE249" s="14"/>
      <c r="AF249" s="4" t="str">
        <f t="shared" si="2"/>
        <v>A243</v>
      </c>
    </row>
    <row r="250" spans="1:32">
      <c r="A250" s="13" t="str">
        <f t="shared" si="1"/>
        <v/>
      </c>
      <c r="B250" s="13"/>
      <c r="C250" s="13"/>
      <c r="D250" s="71"/>
      <c r="E250" s="14"/>
      <c r="F250" s="13"/>
      <c r="G250" s="13"/>
      <c r="H250" s="35"/>
      <c r="I250" s="14"/>
      <c r="J250" s="276"/>
      <c r="K250" s="276"/>
      <c r="L250" s="54"/>
      <c r="M250" s="16"/>
      <c r="N250" s="16"/>
      <c r="O250" s="16"/>
      <c r="P250" s="16"/>
      <c r="Q250" s="16"/>
      <c r="R250" s="16"/>
      <c r="S250" s="16"/>
      <c r="T250" s="16"/>
      <c r="U250" s="16"/>
      <c r="V250" s="16"/>
      <c r="W250" s="16"/>
      <c r="X250" s="16"/>
      <c r="Y250" s="16"/>
      <c r="Z250" s="46"/>
      <c r="AA250" s="46"/>
      <c r="AB250" s="46"/>
      <c r="AC250" s="16"/>
      <c r="AD250" s="46"/>
      <c r="AE250" s="14"/>
      <c r="AF250" s="4" t="str">
        <f t="shared" si="2"/>
        <v>A244</v>
      </c>
    </row>
    <row r="251" spans="1:32">
      <c r="A251" s="13" t="str">
        <f t="shared" si="1"/>
        <v/>
      </c>
      <c r="B251" s="13"/>
      <c r="C251" s="13"/>
      <c r="D251" s="71"/>
      <c r="E251" s="14"/>
      <c r="F251" s="13"/>
      <c r="G251" s="13"/>
      <c r="H251" s="35"/>
      <c r="I251" s="14"/>
      <c r="J251" s="276"/>
      <c r="K251" s="276"/>
      <c r="L251" s="54"/>
      <c r="M251" s="16"/>
      <c r="N251" s="16"/>
      <c r="O251" s="16"/>
      <c r="P251" s="16"/>
      <c r="Q251" s="16"/>
      <c r="R251" s="16"/>
      <c r="S251" s="16"/>
      <c r="T251" s="16"/>
      <c r="U251" s="16"/>
      <c r="V251" s="16"/>
      <c r="W251" s="16"/>
      <c r="X251" s="16"/>
      <c r="Y251" s="16"/>
      <c r="Z251" s="46"/>
      <c r="AA251" s="46"/>
      <c r="AB251" s="46"/>
      <c r="AC251" s="16"/>
      <c r="AD251" s="46"/>
      <c r="AE251" s="14"/>
      <c r="AF251" s="4" t="str">
        <f t="shared" si="2"/>
        <v>A245</v>
      </c>
    </row>
    <row r="252" spans="1:32">
      <c r="A252" s="13" t="str">
        <f t="shared" si="1"/>
        <v/>
      </c>
      <c r="B252" s="13"/>
      <c r="C252" s="13"/>
      <c r="D252" s="71"/>
      <c r="E252" s="14"/>
      <c r="F252" s="13"/>
      <c r="G252" s="13"/>
      <c r="H252" s="35"/>
      <c r="I252" s="14"/>
      <c r="J252" s="276"/>
      <c r="K252" s="276"/>
      <c r="L252" s="54"/>
      <c r="M252" s="16"/>
      <c r="N252" s="16"/>
      <c r="O252" s="16"/>
      <c r="P252" s="16"/>
      <c r="Q252" s="16"/>
      <c r="R252" s="16"/>
      <c r="S252" s="16"/>
      <c r="T252" s="16"/>
      <c r="U252" s="16"/>
      <c r="V252" s="16"/>
      <c r="W252" s="16"/>
      <c r="X252" s="16"/>
      <c r="Y252" s="16"/>
      <c r="Z252" s="46"/>
      <c r="AA252" s="46"/>
      <c r="AB252" s="46"/>
      <c r="AC252" s="16"/>
      <c r="AD252" s="46"/>
      <c r="AE252" s="14"/>
      <c r="AF252" s="4" t="str">
        <f t="shared" si="2"/>
        <v>A246</v>
      </c>
    </row>
    <row r="253" spans="1:32">
      <c r="A253" s="13" t="str">
        <f t="shared" si="1"/>
        <v/>
      </c>
      <c r="B253" s="13"/>
      <c r="C253" s="13"/>
      <c r="D253" s="71"/>
      <c r="E253" s="14"/>
      <c r="F253" s="13"/>
      <c r="G253" s="13"/>
      <c r="H253" s="35"/>
      <c r="I253" s="14"/>
      <c r="J253" s="276"/>
      <c r="K253" s="276"/>
      <c r="L253" s="54"/>
      <c r="M253" s="16"/>
      <c r="N253" s="16"/>
      <c r="O253" s="16"/>
      <c r="P253" s="16"/>
      <c r="Q253" s="16"/>
      <c r="R253" s="16"/>
      <c r="S253" s="16"/>
      <c r="T253" s="16"/>
      <c r="U253" s="16"/>
      <c r="V253" s="16"/>
      <c r="W253" s="16"/>
      <c r="X253" s="16"/>
      <c r="Y253" s="16"/>
      <c r="Z253" s="46"/>
      <c r="AA253" s="46"/>
      <c r="AB253" s="46"/>
      <c r="AC253" s="16"/>
      <c r="AD253" s="46"/>
      <c r="AE253" s="14"/>
      <c r="AF253" s="4" t="str">
        <f t="shared" si="2"/>
        <v>A247</v>
      </c>
    </row>
    <row r="254" spans="1:32">
      <c r="A254" s="13" t="str">
        <f t="shared" si="1"/>
        <v/>
      </c>
      <c r="B254" s="13"/>
      <c r="C254" s="13"/>
      <c r="D254" s="71"/>
      <c r="E254" s="14"/>
      <c r="F254" s="13"/>
      <c r="G254" s="13"/>
      <c r="H254" s="35"/>
      <c r="I254" s="14"/>
      <c r="J254" s="276"/>
      <c r="K254" s="276"/>
      <c r="L254" s="54"/>
      <c r="M254" s="16"/>
      <c r="N254" s="16"/>
      <c r="O254" s="16"/>
      <c r="P254" s="16"/>
      <c r="Q254" s="16"/>
      <c r="R254" s="16"/>
      <c r="S254" s="16"/>
      <c r="T254" s="16"/>
      <c r="U254" s="16"/>
      <c r="V254" s="16"/>
      <c r="W254" s="16"/>
      <c r="X254" s="16"/>
      <c r="Y254" s="16"/>
      <c r="Z254" s="46"/>
      <c r="AA254" s="46"/>
      <c r="AB254" s="46"/>
      <c r="AC254" s="16"/>
      <c r="AD254" s="46"/>
      <c r="AE254" s="14"/>
      <c r="AF254" s="4" t="str">
        <f t="shared" si="2"/>
        <v>A248</v>
      </c>
    </row>
    <row r="255" spans="1:32">
      <c r="A255" s="13" t="str">
        <f t="shared" si="1"/>
        <v/>
      </c>
      <c r="B255" s="13"/>
      <c r="C255" s="13"/>
      <c r="D255" s="71"/>
      <c r="E255" s="14"/>
      <c r="F255" s="13"/>
      <c r="G255" s="13"/>
      <c r="H255" s="35"/>
      <c r="I255" s="14"/>
      <c r="J255" s="276"/>
      <c r="K255" s="276"/>
      <c r="L255" s="54"/>
      <c r="M255" s="16"/>
      <c r="N255" s="16"/>
      <c r="O255" s="16"/>
      <c r="P255" s="16"/>
      <c r="Q255" s="16"/>
      <c r="R255" s="16"/>
      <c r="S255" s="16"/>
      <c r="T255" s="16"/>
      <c r="U255" s="16"/>
      <c r="V255" s="16"/>
      <c r="W255" s="16"/>
      <c r="X255" s="16"/>
      <c r="Y255" s="16"/>
      <c r="Z255" s="46"/>
      <c r="AA255" s="46"/>
      <c r="AB255" s="46"/>
      <c r="AC255" s="16"/>
      <c r="AD255" s="46"/>
      <c r="AE255" s="14"/>
      <c r="AF255" s="4" t="str">
        <f t="shared" si="2"/>
        <v>A249</v>
      </c>
    </row>
    <row r="256" spans="1:32">
      <c r="A256" s="13" t="str">
        <f t="shared" si="1"/>
        <v/>
      </c>
      <c r="B256" s="13"/>
      <c r="C256" s="13"/>
      <c r="D256" s="71"/>
      <c r="E256" s="14"/>
      <c r="F256" s="13"/>
      <c r="G256" s="13"/>
      <c r="H256" s="35"/>
      <c r="I256" s="14"/>
      <c r="J256" s="276"/>
      <c r="K256" s="276"/>
      <c r="L256" s="54"/>
      <c r="M256" s="16"/>
      <c r="N256" s="16"/>
      <c r="O256" s="16"/>
      <c r="P256" s="16"/>
      <c r="Q256" s="16"/>
      <c r="R256" s="16"/>
      <c r="S256" s="16"/>
      <c r="T256" s="16"/>
      <c r="U256" s="16"/>
      <c r="V256" s="16"/>
      <c r="W256" s="16"/>
      <c r="X256" s="16"/>
      <c r="Y256" s="16"/>
      <c r="Z256" s="46"/>
      <c r="AA256" s="46"/>
      <c r="AB256" s="46"/>
      <c r="AC256" s="16"/>
      <c r="AD256" s="46"/>
      <c r="AE256" s="14"/>
      <c r="AF256" s="4" t="str">
        <f t="shared" si="2"/>
        <v>A250</v>
      </c>
    </row>
    <row r="257" spans="1:32">
      <c r="A257" s="13" t="str">
        <f t="shared" si="1"/>
        <v/>
      </c>
      <c r="B257" s="13"/>
      <c r="C257" s="13"/>
      <c r="D257" s="71"/>
      <c r="E257" s="14"/>
      <c r="F257" s="13"/>
      <c r="G257" s="13"/>
      <c r="H257" s="35"/>
      <c r="I257" s="14"/>
      <c r="J257" s="276"/>
      <c r="K257" s="276"/>
      <c r="L257" s="54"/>
      <c r="M257" s="16"/>
      <c r="N257" s="16"/>
      <c r="O257" s="16"/>
      <c r="P257" s="16"/>
      <c r="Q257" s="16"/>
      <c r="R257" s="16"/>
      <c r="S257" s="16"/>
      <c r="T257" s="16"/>
      <c r="U257" s="16"/>
      <c r="V257" s="16"/>
      <c r="W257" s="16"/>
      <c r="X257" s="16"/>
      <c r="Y257" s="16"/>
      <c r="Z257" s="46"/>
      <c r="AA257" s="46"/>
      <c r="AB257" s="46"/>
      <c r="AC257" s="16"/>
      <c r="AD257" s="46"/>
      <c r="AE257" s="14"/>
      <c r="AF257" s="4" t="str">
        <f t="shared" si="2"/>
        <v>A251</v>
      </c>
    </row>
    <row r="258" spans="1:32">
      <c r="A258" s="13" t="str">
        <f t="shared" si="1"/>
        <v/>
      </c>
      <c r="B258" s="13"/>
      <c r="C258" s="13"/>
      <c r="D258" s="71"/>
      <c r="E258" s="14"/>
      <c r="F258" s="13"/>
      <c r="G258" s="13"/>
      <c r="H258" s="35"/>
      <c r="I258" s="14"/>
      <c r="J258" s="276"/>
      <c r="K258" s="276"/>
      <c r="L258" s="54"/>
      <c r="M258" s="16"/>
      <c r="N258" s="16"/>
      <c r="O258" s="16"/>
      <c r="P258" s="16"/>
      <c r="Q258" s="16"/>
      <c r="R258" s="16"/>
      <c r="S258" s="16"/>
      <c r="T258" s="16"/>
      <c r="U258" s="16"/>
      <c r="V258" s="16"/>
      <c r="W258" s="16"/>
      <c r="X258" s="16"/>
      <c r="Y258" s="16"/>
      <c r="Z258" s="46"/>
      <c r="AA258" s="46"/>
      <c r="AB258" s="46"/>
      <c r="AC258" s="16"/>
      <c r="AD258" s="46"/>
      <c r="AE258" s="14"/>
      <c r="AF258" s="4" t="str">
        <f t="shared" si="2"/>
        <v>A252</v>
      </c>
    </row>
    <row r="259" spans="1:32">
      <c r="A259" s="13" t="str">
        <f t="shared" si="1"/>
        <v/>
      </c>
      <c r="B259" s="13"/>
      <c r="C259" s="13"/>
      <c r="D259" s="71"/>
      <c r="E259" s="14"/>
      <c r="F259" s="13"/>
      <c r="G259" s="13"/>
      <c r="H259" s="35"/>
      <c r="I259" s="14"/>
      <c r="J259" s="276"/>
      <c r="K259" s="276"/>
      <c r="L259" s="54"/>
      <c r="M259" s="16"/>
      <c r="N259" s="16"/>
      <c r="O259" s="16"/>
      <c r="P259" s="16"/>
      <c r="Q259" s="16"/>
      <c r="R259" s="16"/>
      <c r="S259" s="16"/>
      <c r="T259" s="16"/>
      <c r="U259" s="16"/>
      <c r="V259" s="16"/>
      <c r="W259" s="16"/>
      <c r="X259" s="16"/>
      <c r="Y259" s="16"/>
      <c r="Z259" s="46"/>
      <c r="AA259" s="46"/>
      <c r="AB259" s="46"/>
      <c r="AC259" s="16"/>
      <c r="AD259" s="46"/>
      <c r="AE259" s="14"/>
      <c r="AF259" s="4" t="str">
        <f t="shared" si="2"/>
        <v>A253</v>
      </c>
    </row>
    <row r="260" spans="1:32">
      <c r="A260" s="13" t="str">
        <f t="shared" si="1"/>
        <v/>
      </c>
      <c r="B260" s="13"/>
      <c r="C260" s="13"/>
      <c r="D260" s="71"/>
      <c r="E260" s="14"/>
      <c r="F260" s="13"/>
      <c r="G260" s="13"/>
      <c r="H260" s="35"/>
      <c r="I260" s="14"/>
      <c r="J260" s="276"/>
      <c r="K260" s="276"/>
      <c r="L260" s="54"/>
      <c r="M260" s="16"/>
      <c r="N260" s="16"/>
      <c r="O260" s="16"/>
      <c r="P260" s="16"/>
      <c r="Q260" s="16"/>
      <c r="R260" s="16"/>
      <c r="S260" s="16"/>
      <c r="T260" s="16"/>
      <c r="U260" s="16"/>
      <c r="V260" s="16"/>
      <c r="W260" s="16"/>
      <c r="X260" s="16"/>
      <c r="Y260" s="16"/>
      <c r="Z260" s="46"/>
      <c r="AA260" s="46"/>
      <c r="AB260" s="46"/>
      <c r="AC260" s="16"/>
      <c r="AD260" s="46"/>
      <c r="AE260" s="14"/>
      <c r="AF260" s="4" t="str">
        <f t="shared" si="2"/>
        <v>A254</v>
      </c>
    </row>
    <row r="261" spans="1:32">
      <c r="A261" s="13" t="str">
        <f t="shared" si="1"/>
        <v/>
      </c>
      <c r="B261" s="13"/>
      <c r="C261" s="13"/>
      <c r="D261" s="71"/>
      <c r="E261" s="14"/>
      <c r="F261" s="13"/>
      <c r="G261" s="13"/>
      <c r="H261" s="35"/>
      <c r="I261" s="14"/>
      <c r="J261" s="276"/>
      <c r="K261" s="276"/>
      <c r="L261" s="54"/>
      <c r="M261" s="16"/>
      <c r="N261" s="16"/>
      <c r="O261" s="16"/>
      <c r="P261" s="16"/>
      <c r="Q261" s="16"/>
      <c r="R261" s="16"/>
      <c r="S261" s="16"/>
      <c r="T261" s="16"/>
      <c r="U261" s="16"/>
      <c r="V261" s="16"/>
      <c r="W261" s="16"/>
      <c r="X261" s="16"/>
      <c r="Y261" s="16"/>
      <c r="Z261" s="46"/>
      <c r="AA261" s="46"/>
      <c r="AB261" s="46"/>
      <c r="AC261" s="16"/>
      <c r="AD261" s="46"/>
      <c r="AE261" s="14"/>
      <c r="AF261" s="4" t="str">
        <f t="shared" si="2"/>
        <v>A255</v>
      </c>
    </row>
    <row r="262" spans="1:32">
      <c r="A262" s="13" t="str">
        <f t="shared" si="1"/>
        <v/>
      </c>
      <c r="B262" s="13"/>
      <c r="C262" s="13"/>
      <c r="D262" s="71"/>
      <c r="E262" s="14"/>
      <c r="F262" s="13"/>
      <c r="G262" s="13"/>
      <c r="H262" s="35"/>
      <c r="I262" s="14"/>
      <c r="J262" s="276"/>
      <c r="K262" s="276"/>
      <c r="L262" s="54"/>
      <c r="M262" s="16"/>
      <c r="N262" s="16"/>
      <c r="O262" s="16"/>
      <c r="P262" s="16"/>
      <c r="Q262" s="16"/>
      <c r="R262" s="16"/>
      <c r="S262" s="16"/>
      <c r="T262" s="16"/>
      <c r="U262" s="16"/>
      <c r="V262" s="16"/>
      <c r="W262" s="16"/>
      <c r="X262" s="16"/>
      <c r="Y262" s="16"/>
      <c r="Z262" s="46"/>
      <c r="AA262" s="46"/>
      <c r="AB262" s="46"/>
      <c r="AC262" s="16"/>
      <c r="AD262" s="46"/>
      <c r="AE262" s="14"/>
      <c r="AF262" s="4" t="str">
        <f t="shared" ref="AF262:AF325" si="5">"A"&amp;ROW()-6</f>
        <v>A256</v>
      </c>
    </row>
    <row r="263" spans="1:32">
      <c r="A263" s="13" t="str">
        <f t="shared" si="1"/>
        <v/>
      </c>
      <c r="B263" s="13"/>
      <c r="C263" s="13"/>
      <c r="D263" s="71"/>
      <c r="E263" s="14"/>
      <c r="F263" s="13"/>
      <c r="G263" s="13"/>
      <c r="H263" s="35"/>
      <c r="I263" s="14"/>
      <c r="J263" s="276"/>
      <c r="K263" s="276"/>
      <c r="L263" s="54"/>
      <c r="M263" s="16"/>
      <c r="N263" s="16"/>
      <c r="O263" s="16"/>
      <c r="P263" s="16"/>
      <c r="Q263" s="16"/>
      <c r="R263" s="16"/>
      <c r="S263" s="16"/>
      <c r="T263" s="16"/>
      <c r="U263" s="16"/>
      <c r="V263" s="16"/>
      <c r="W263" s="16"/>
      <c r="X263" s="16"/>
      <c r="Y263" s="16"/>
      <c r="Z263" s="46"/>
      <c r="AA263" s="46"/>
      <c r="AB263" s="46"/>
      <c r="AC263" s="16"/>
      <c r="AD263" s="46"/>
      <c r="AE263" s="14"/>
      <c r="AF263" s="4" t="str">
        <f t="shared" si="5"/>
        <v>A257</v>
      </c>
    </row>
    <row r="264" spans="1:32">
      <c r="A264" s="13" t="str">
        <f t="shared" ref="A264:A327" si="6">IF(I264="","",ROW()-6)</f>
        <v/>
      </c>
      <c r="B264" s="13"/>
      <c r="C264" s="13"/>
      <c r="D264" s="71"/>
      <c r="E264" s="14"/>
      <c r="F264" s="13"/>
      <c r="G264" s="13"/>
      <c r="H264" s="35"/>
      <c r="I264" s="14"/>
      <c r="J264" s="276"/>
      <c r="K264" s="276"/>
      <c r="L264" s="54"/>
      <c r="M264" s="16"/>
      <c r="N264" s="16"/>
      <c r="O264" s="16"/>
      <c r="P264" s="16"/>
      <c r="Q264" s="16"/>
      <c r="R264" s="16"/>
      <c r="S264" s="16"/>
      <c r="T264" s="16"/>
      <c r="U264" s="16"/>
      <c r="V264" s="16"/>
      <c r="W264" s="16"/>
      <c r="X264" s="16"/>
      <c r="Y264" s="16"/>
      <c r="Z264" s="46"/>
      <c r="AA264" s="46"/>
      <c r="AB264" s="46"/>
      <c r="AC264" s="16"/>
      <c r="AD264" s="46"/>
      <c r="AE264" s="14"/>
      <c r="AF264" s="4" t="str">
        <f t="shared" si="5"/>
        <v>A258</v>
      </c>
    </row>
    <row r="265" spans="1:32">
      <c r="A265" s="13" t="str">
        <f t="shared" si="6"/>
        <v/>
      </c>
      <c r="B265" s="13"/>
      <c r="C265" s="13"/>
      <c r="D265" s="71"/>
      <c r="E265" s="14"/>
      <c r="F265" s="13"/>
      <c r="G265" s="13"/>
      <c r="H265" s="35"/>
      <c r="I265" s="14"/>
      <c r="J265" s="276"/>
      <c r="K265" s="276"/>
      <c r="L265" s="54"/>
      <c r="M265" s="16"/>
      <c r="N265" s="16"/>
      <c r="O265" s="16"/>
      <c r="P265" s="16"/>
      <c r="Q265" s="16"/>
      <c r="R265" s="16"/>
      <c r="S265" s="16"/>
      <c r="T265" s="16"/>
      <c r="U265" s="16"/>
      <c r="V265" s="16"/>
      <c r="W265" s="16"/>
      <c r="X265" s="16"/>
      <c r="Y265" s="16"/>
      <c r="Z265" s="46"/>
      <c r="AA265" s="46"/>
      <c r="AB265" s="46"/>
      <c r="AC265" s="16"/>
      <c r="AD265" s="46"/>
      <c r="AE265" s="14"/>
      <c r="AF265" s="4" t="str">
        <f t="shared" si="5"/>
        <v>A259</v>
      </c>
    </row>
    <row r="266" spans="1:32">
      <c r="A266" s="13" t="str">
        <f t="shared" si="6"/>
        <v/>
      </c>
      <c r="B266" s="13"/>
      <c r="C266" s="13"/>
      <c r="D266" s="71"/>
      <c r="E266" s="14"/>
      <c r="F266" s="13"/>
      <c r="G266" s="13"/>
      <c r="H266" s="35"/>
      <c r="I266" s="14"/>
      <c r="J266" s="276"/>
      <c r="K266" s="276"/>
      <c r="L266" s="54"/>
      <c r="M266" s="16"/>
      <c r="N266" s="16"/>
      <c r="O266" s="16"/>
      <c r="P266" s="16"/>
      <c r="Q266" s="16"/>
      <c r="R266" s="16"/>
      <c r="S266" s="16"/>
      <c r="T266" s="16"/>
      <c r="U266" s="16"/>
      <c r="V266" s="16"/>
      <c r="W266" s="16"/>
      <c r="X266" s="16"/>
      <c r="Y266" s="16"/>
      <c r="Z266" s="46"/>
      <c r="AA266" s="46"/>
      <c r="AB266" s="46"/>
      <c r="AC266" s="16"/>
      <c r="AD266" s="46"/>
      <c r="AE266" s="14"/>
      <c r="AF266" s="4" t="str">
        <f t="shared" si="5"/>
        <v>A260</v>
      </c>
    </row>
    <row r="267" spans="1:32">
      <c r="A267" s="13" t="str">
        <f t="shared" si="6"/>
        <v/>
      </c>
      <c r="B267" s="13"/>
      <c r="C267" s="13"/>
      <c r="D267" s="71"/>
      <c r="E267" s="14"/>
      <c r="F267" s="13"/>
      <c r="G267" s="13"/>
      <c r="H267" s="35"/>
      <c r="I267" s="14"/>
      <c r="J267" s="276"/>
      <c r="K267" s="276"/>
      <c r="L267" s="54"/>
      <c r="M267" s="16"/>
      <c r="N267" s="16"/>
      <c r="O267" s="16"/>
      <c r="P267" s="16"/>
      <c r="Q267" s="16"/>
      <c r="R267" s="16"/>
      <c r="S267" s="16"/>
      <c r="T267" s="16"/>
      <c r="U267" s="16"/>
      <c r="V267" s="16"/>
      <c r="W267" s="16"/>
      <c r="X267" s="16"/>
      <c r="Y267" s="16"/>
      <c r="Z267" s="46"/>
      <c r="AA267" s="46"/>
      <c r="AB267" s="46"/>
      <c r="AC267" s="16"/>
      <c r="AD267" s="46"/>
      <c r="AE267" s="14"/>
      <c r="AF267" s="4" t="str">
        <f t="shared" si="5"/>
        <v>A261</v>
      </c>
    </row>
    <row r="268" spans="1:32">
      <c r="A268" s="13" t="str">
        <f t="shared" si="6"/>
        <v/>
      </c>
      <c r="B268" s="13"/>
      <c r="C268" s="13"/>
      <c r="D268" s="71"/>
      <c r="E268" s="14"/>
      <c r="F268" s="13"/>
      <c r="G268" s="13"/>
      <c r="H268" s="35"/>
      <c r="I268" s="14"/>
      <c r="J268" s="276"/>
      <c r="K268" s="276"/>
      <c r="L268" s="54"/>
      <c r="M268" s="16"/>
      <c r="N268" s="16"/>
      <c r="O268" s="16"/>
      <c r="P268" s="16"/>
      <c r="Q268" s="16"/>
      <c r="R268" s="16"/>
      <c r="S268" s="16"/>
      <c r="T268" s="16"/>
      <c r="U268" s="16"/>
      <c r="V268" s="16"/>
      <c r="W268" s="16"/>
      <c r="X268" s="16"/>
      <c r="Y268" s="16"/>
      <c r="Z268" s="46"/>
      <c r="AA268" s="46"/>
      <c r="AB268" s="46"/>
      <c r="AC268" s="16"/>
      <c r="AD268" s="46"/>
      <c r="AE268" s="14"/>
      <c r="AF268" s="4" t="str">
        <f t="shared" si="5"/>
        <v>A262</v>
      </c>
    </row>
    <row r="269" spans="1:32">
      <c r="A269" s="13" t="str">
        <f t="shared" si="6"/>
        <v/>
      </c>
      <c r="B269" s="13"/>
      <c r="C269" s="13"/>
      <c r="D269" s="71"/>
      <c r="E269" s="14"/>
      <c r="F269" s="13"/>
      <c r="G269" s="13"/>
      <c r="H269" s="35"/>
      <c r="I269" s="14"/>
      <c r="J269" s="276"/>
      <c r="K269" s="276"/>
      <c r="L269" s="54"/>
      <c r="M269" s="16"/>
      <c r="N269" s="16"/>
      <c r="O269" s="16"/>
      <c r="P269" s="16"/>
      <c r="Q269" s="16"/>
      <c r="R269" s="16"/>
      <c r="S269" s="16"/>
      <c r="T269" s="16"/>
      <c r="U269" s="16"/>
      <c r="V269" s="16"/>
      <c r="W269" s="16"/>
      <c r="X269" s="16"/>
      <c r="Y269" s="16"/>
      <c r="Z269" s="46"/>
      <c r="AA269" s="46"/>
      <c r="AB269" s="46"/>
      <c r="AC269" s="16"/>
      <c r="AD269" s="46"/>
      <c r="AE269" s="14"/>
      <c r="AF269" s="4" t="str">
        <f t="shared" si="5"/>
        <v>A263</v>
      </c>
    </row>
    <row r="270" spans="1:32">
      <c r="A270" s="13" t="str">
        <f t="shared" si="6"/>
        <v/>
      </c>
      <c r="B270" s="13"/>
      <c r="C270" s="13"/>
      <c r="D270" s="71"/>
      <c r="E270" s="14"/>
      <c r="F270" s="13"/>
      <c r="G270" s="13"/>
      <c r="H270" s="35"/>
      <c r="I270" s="14"/>
      <c r="J270" s="276"/>
      <c r="K270" s="276"/>
      <c r="L270" s="54"/>
      <c r="M270" s="16"/>
      <c r="N270" s="16"/>
      <c r="O270" s="16"/>
      <c r="P270" s="16"/>
      <c r="Q270" s="16"/>
      <c r="R270" s="16"/>
      <c r="S270" s="16"/>
      <c r="T270" s="16"/>
      <c r="U270" s="16"/>
      <c r="V270" s="16"/>
      <c r="W270" s="16"/>
      <c r="X270" s="16"/>
      <c r="Y270" s="16"/>
      <c r="Z270" s="46"/>
      <c r="AA270" s="46"/>
      <c r="AB270" s="46"/>
      <c r="AC270" s="16"/>
      <c r="AD270" s="46"/>
      <c r="AE270" s="14"/>
      <c r="AF270" s="4" t="str">
        <f t="shared" si="5"/>
        <v>A264</v>
      </c>
    </row>
    <row r="271" spans="1:32">
      <c r="A271" s="13" t="str">
        <f t="shared" si="6"/>
        <v/>
      </c>
      <c r="B271" s="13"/>
      <c r="C271" s="13"/>
      <c r="D271" s="71"/>
      <c r="E271" s="14"/>
      <c r="F271" s="13"/>
      <c r="G271" s="13"/>
      <c r="H271" s="35"/>
      <c r="I271" s="14"/>
      <c r="J271" s="276"/>
      <c r="K271" s="276"/>
      <c r="L271" s="54"/>
      <c r="M271" s="16"/>
      <c r="N271" s="16"/>
      <c r="O271" s="16"/>
      <c r="P271" s="16"/>
      <c r="Q271" s="16"/>
      <c r="R271" s="16"/>
      <c r="S271" s="16"/>
      <c r="T271" s="16"/>
      <c r="U271" s="16"/>
      <c r="V271" s="16"/>
      <c r="W271" s="16"/>
      <c r="X271" s="16"/>
      <c r="Y271" s="16"/>
      <c r="Z271" s="46"/>
      <c r="AA271" s="46"/>
      <c r="AB271" s="46"/>
      <c r="AC271" s="16"/>
      <c r="AD271" s="46"/>
      <c r="AE271" s="14"/>
      <c r="AF271" s="4" t="str">
        <f t="shared" si="5"/>
        <v>A265</v>
      </c>
    </row>
    <row r="272" spans="1:32">
      <c r="A272" s="13" t="str">
        <f t="shared" si="6"/>
        <v/>
      </c>
      <c r="B272" s="13"/>
      <c r="C272" s="13"/>
      <c r="D272" s="71"/>
      <c r="E272" s="14"/>
      <c r="F272" s="13"/>
      <c r="G272" s="13"/>
      <c r="H272" s="35"/>
      <c r="I272" s="14"/>
      <c r="J272" s="276"/>
      <c r="K272" s="276"/>
      <c r="L272" s="54"/>
      <c r="M272" s="16"/>
      <c r="N272" s="16"/>
      <c r="O272" s="16"/>
      <c r="P272" s="16"/>
      <c r="Q272" s="16"/>
      <c r="R272" s="16"/>
      <c r="S272" s="16"/>
      <c r="T272" s="16"/>
      <c r="U272" s="16"/>
      <c r="V272" s="16"/>
      <c r="W272" s="16"/>
      <c r="X272" s="16"/>
      <c r="Y272" s="16"/>
      <c r="Z272" s="46"/>
      <c r="AA272" s="46"/>
      <c r="AB272" s="46"/>
      <c r="AC272" s="16"/>
      <c r="AD272" s="46"/>
      <c r="AE272" s="14"/>
      <c r="AF272" s="4" t="str">
        <f t="shared" si="5"/>
        <v>A266</v>
      </c>
    </row>
    <row r="273" spans="1:32">
      <c r="A273" s="13" t="str">
        <f t="shared" si="6"/>
        <v/>
      </c>
      <c r="B273" s="13"/>
      <c r="C273" s="13"/>
      <c r="D273" s="71"/>
      <c r="E273" s="14"/>
      <c r="F273" s="13"/>
      <c r="G273" s="13"/>
      <c r="H273" s="35"/>
      <c r="I273" s="14"/>
      <c r="J273" s="276"/>
      <c r="K273" s="276"/>
      <c r="L273" s="54"/>
      <c r="M273" s="16"/>
      <c r="N273" s="16"/>
      <c r="O273" s="16"/>
      <c r="P273" s="16"/>
      <c r="Q273" s="16"/>
      <c r="R273" s="16"/>
      <c r="S273" s="16"/>
      <c r="T273" s="16"/>
      <c r="U273" s="16"/>
      <c r="V273" s="16"/>
      <c r="W273" s="16"/>
      <c r="X273" s="16"/>
      <c r="Y273" s="16"/>
      <c r="Z273" s="46"/>
      <c r="AA273" s="46"/>
      <c r="AB273" s="46"/>
      <c r="AC273" s="16"/>
      <c r="AD273" s="46"/>
      <c r="AE273" s="14"/>
      <c r="AF273" s="4" t="str">
        <f t="shared" si="5"/>
        <v>A267</v>
      </c>
    </row>
    <row r="274" spans="1:32">
      <c r="A274" s="13" t="str">
        <f t="shared" si="6"/>
        <v/>
      </c>
      <c r="B274" s="13"/>
      <c r="C274" s="13"/>
      <c r="D274" s="71"/>
      <c r="E274" s="14"/>
      <c r="F274" s="13"/>
      <c r="G274" s="13"/>
      <c r="H274" s="35"/>
      <c r="I274" s="14"/>
      <c r="J274" s="276"/>
      <c r="K274" s="276"/>
      <c r="L274" s="54"/>
      <c r="M274" s="16"/>
      <c r="N274" s="16"/>
      <c r="O274" s="16"/>
      <c r="P274" s="16"/>
      <c r="Q274" s="16"/>
      <c r="R274" s="16"/>
      <c r="S274" s="16"/>
      <c r="T274" s="16"/>
      <c r="U274" s="16"/>
      <c r="V274" s="16"/>
      <c r="W274" s="16"/>
      <c r="X274" s="16"/>
      <c r="Y274" s="16"/>
      <c r="Z274" s="46"/>
      <c r="AA274" s="46"/>
      <c r="AB274" s="46"/>
      <c r="AC274" s="16"/>
      <c r="AD274" s="46"/>
      <c r="AE274" s="14"/>
      <c r="AF274" s="4" t="str">
        <f t="shared" si="5"/>
        <v>A268</v>
      </c>
    </row>
    <row r="275" spans="1:32">
      <c r="A275" s="13" t="str">
        <f t="shared" si="6"/>
        <v/>
      </c>
      <c r="B275" s="13"/>
      <c r="C275" s="13"/>
      <c r="D275" s="71"/>
      <c r="E275" s="14"/>
      <c r="F275" s="13"/>
      <c r="G275" s="13"/>
      <c r="H275" s="35"/>
      <c r="I275" s="14"/>
      <c r="J275" s="276"/>
      <c r="K275" s="276"/>
      <c r="L275" s="54"/>
      <c r="M275" s="16"/>
      <c r="N275" s="16"/>
      <c r="O275" s="16"/>
      <c r="P275" s="16"/>
      <c r="Q275" s="16"/>
      <c r="R275" s="16"/>
      <c r="S275" s="16"/>
      <c r="T275" s="16"/>
      <c r="U275" s="16"/>
      <c r="V275" s="16"/>
      <c r="W275" s="16"/>
      <c r="X275" s="16"/>
      <c r="Y275" s="16"/>
      <c r="Z275" s="46"/>
      <c r="AA275" s="46"/>
      <c r="AB275" s="46"/>
      <c r="AC275" s="16"/>
      <c r="AD275" s="46"/>
      <c r="AE275" s="14"/>
      <c r="AF275" s="4" t="str">
        <f t="shared" si="5"/>
        <v>A269</v>
      </c>
    </row>
    <row r="276" spans="1:32">
      <c r="A276" s="13" t="str">
        <f t="shared" si="6"/>
        <v/>
      </c>
      <c r="B276" s="13"/>
      <c r="C276" s="13"/>
      <c r="D276" s="71"/>
      <c r="E276" s="14"/>
      <c r="F276" s="13"/>
      <c r="G276" s="13"/>
      <c r="H276" s="35"/>
      <c r="I276" s="14"/>
      <c r="J276" s="276"/>
      <c r="K276" s="276"/>
      <c r="L276" s="54"/>
      <c r="M276" s="16"/>
      <c r="N276" s="16"/>
      <c r="O276" s="16"/>
      <c r="P276" s="16"/>
      <c r="Q276" s="16"/>
      <c r="R276" s="16"/>
      <c r="S276" s="16"/>
      <c r="T276" s="16"/>
      <c r="U276" s="16"/>
      <c r="V276" s="16"/>
      <c r="W276" s="16"/>
      <c r="X276" s="16"/>
      <c r="Y276" s="16"/>
      <c r="Z276" s="46"/>
      <c r="AA276" s="46"/>
      <c r="AB276" s="46"/>
      <c r="AC276" s="16"/>
      <c r="AD276" s="46"/>
      <c r="AE276" s="14"/>
      <c r="AF276" s="4" t="str">
        <f t="shared" si="5"/>
        <v>A270</v>
      </c>
    </row>
    <row r="277" spans="1:32">
      <c r="A277" s="13" t="str">
        <f t="shared" si="6"/>
        <v/>
      </c>
      <c r="B277" s="13"/>
      <c r="C277" s="13"/>
      <c r="D277" s="71"/>
      <c r="E277" s="14"/>
      <c r="F277" s="13"/>
      <c r="G277" s="13"/>
      <c r="H277" s="35"/>
      <c r="I277" s="14"/>
      <c r="J277" s="276"/>
      <c r="K277" s="276"/>
      <c r="L277" s="54"/>
      <c r="M277" s="16"/>
      <c r="N277" s="16"/>
      <c r="O277" s="16"/>
      <c r="P277" s="16"/>
      <c r="Q277" s="16"/>
      <c r="R277" s="16"/>
      <c r="S277" s="16"/>
      <c r="T277" s="16"/>
      <c r="U277" s="16"/>
      <c r="V277" s="16"/>
      <c r="W277" s="16"/>
      <c r="X277" s="16"/>
      <c r="Y277" s="16"/>
      <c r="Z277" s="46"/>
      <c r="AA277" s="46"/>
      <c r="AB277" s="46"/>
      <c r="AC277" s="16"/>
      <c r="AD277" s="46"/>
      <c r="AE277" s="14"/>
      <c r="AF277" s="4" t="str">
        <f t="shared" si="5"/>
        <v>A271</v>
      </c>
    </row>
    <row r="278" spans="1:32">
      <c r="A278" s="13" t="str">
        <f t="shared" si="6"/>
        <v/>
      </c>
      <c r="B278" s="13"/>
      <c r="C278" s="13"/>
      <c r="D278" s="71"/>
      <c r="E278" s="14"/>
      <c r="F278" s="13"/>
      <c r="G278" s="13"/>
      <c r="H278" s="35"/>
      <c r="I278" s="14"/>
      <c r="J278" s="276"/>
      <c r="K278" s="276"/>
      <c r="L278" s="54"/>
      <c r="M278" s="16"/>
      <c r="N278" s="16"/>
      <c r="O278" s="16"/>
      <c r="P278" s="16"/>
      <c r="Q278" s="16"/>
      <c r="R278" s="16"/>
      <c r="S278" s="16"/>
      <c r="T278" s="16"/>
      <c r="U278" s="16"/>
      <c r="V278" s="16"/>
      <c r="W278" s="16"/>
      <c r="X278" s="16"/>
      <c r="Y278" s="16"/>
      <c r="Z278" s="46"/>
      <c r="AA278" s="46"/>
      <c r="AB278" s="46"/>
      <c r="AC278" s="16"/>
      <c r="AD278" s="46"/>
      <c r="AE278" s="14"/>
      <c r="AF278" s="4" t="str">
        <f t="shared" si="5"/>
        <v>A272</v>
      </c>
    </row>
    <row r="279" spans="1:32">
      <c r="A279" s="13" t="str">
        <f t="shared" si="6"/>
        <v/>
      </c>
      <c r="B279" s="13"/>
      <c r="C279" s="13"/>
      <c r="D279" s="71"/>
      <c r="E279" s="14"/>
      <c r="F279" s="13"/>
      <c r="G279" s="13"/>
      <c r="H279" s="35"/>
      <c r="I279" s="14"/>
      <c r="J279" s="276"/>
      <c r="K279" s="276"/>
      <c r="L279" s="54"/>
      <c r="M279" s="16"/>
      <c r="N279" s="16"/>
      <c r="O279" s="16"/>
      <c r="P279" s="16"/>
      <c r="Q279" s="16"/>
      <c r="R279" s="16"/>
      <c r="S279" s="16"/>
      <c r="T279" s="16"/>
      <c r="U279" s="16"/>
      <c r="V279" s="16"/>
      <c r="W279" s="16"/>
      <c r="X279" s="16"/>
      <c r="Y279" s="16"/>
      <c r="Z279" s="46"/>
      <c r="AA279" s="46"/>
      <c r="AB279" s="46"/>
      <c r="AC279" s="16"/>
      <c r="AD279" s="46"/>
      <c r="AE279" s="14"/>
      <c r="AF279" s="4" t="str">
        <f t="shared" si="5"/>
        <v>A273</v>
      </c>
    </row>
    <row r="280" spans="1:32">
      <c r="A280" s="13" t="str">
        <f t="shared" si="6"/>
        <v/>
      </c>
      <c r="B280" s="13"/>
      <c r="C280" s="13"/>
      <c r="D280" s="71"/>
      <c r="E280" s="14"/>
      <c r="F280" s="13"/>
      <c r="G280" s="13"/>
      <c r="H280" s="35"/>
      <c r="I280" s="14"/>
      <c r="J280" s="276"/>
      <c r="K280" s="276"/>
      <c r="L280" s="54"/>
      <c r="M280" s="16"/>
      <c r="N280" s="16"/>
      <c r="O280" s="16"/>
      <c r="P280" s="16"/>
      <c r="Q280" s="16"/>
      <c r="R280" s="16"/>
      <c r="S280" s="16"/>
      <c r="T280" s="16"/>
      <c r="U280" s="16"/>
      <c r="V280" s="16"/>
      <c r="W280" s="16"/>
      <c r="X280" s="16"/>
      <c r="Y280" s="16"/>
      <c r="Z280" s="46"/>
      <c r="AA280" s="46"/>
      <c r="AB280" s="46"/>
      <c r="AC280" s="16"/>
      <c r="AD280" s="46"/>
      <c r="AE280" s="14"/>
      <c r="AF280" s="4" t="str">
        <f t="shared" si="5"/>
        <v>A274</v>
      </c>
    </row>
    <row r="281" spans="1:32">
      <c r="A281" s="13" t="str">
        <f t="shared" si="6"/>
        <v/>
      </c>
      <c r="B281" s="13"/>
      <c r="C281" s="13"/>
      <c r="D281" s="71"/>
      <c r="E281" s="14"/>
      <c r="F281" s="13"/>
      <c r="G281" s="13"/>
      <c r="H281" s="35"/>
      <c r="I281" s="14"/>
      <c r="J281" s="276"/>
      <c r="K281" s="276"/>
      <c r="L281" s="54"/>
      <c r="M281" s="16"/>
      <c r="N281" s="16"/>
      <c r="O281" s="16"/>
      <c r="P281" s="16"/>
      <c r="Q281" s="16"/>
      <c r="R281" s="16"/>
      <c r="S281" s="16"/>
      <c r="T281" s="16"/>
      <c r="U281" s="16"/>
      <c r="V281" s="16"/>
      <c r="W281" s="16"/>
      <c r="X281" s="16"/>
      <c r="Y281" s="16"/>
      <c r="Z281" s="46"/>
      <c r="AA281" s="46"/>
      <c r="AB281" s="46"/>
      <c r="AC281" s="16"/>
      <c r="AD281" s="46"/>
      <c r="AE281" s="14"/>
      <c r="AF281" s="4" t="str">
        <f t="shared" si="5"/>
        <v>A275</v>
      </c>
    </row>
    <row r="282" spans="1:32">
      <c r="A282" s="13" t="str">
        <f t="shared" si="6"/>
        <v/>
      </c>
      <c r="B282" s="13"/>
      <c r="C282" s="13"/>
      <c r="D282" s="71"/>
      <c r="E282" s="14"/>
      <c r="F282" s="13"/>
      <c r="G282" s="13"/>
      <c r="H282" s="35"/>
      <c r="I282" s="14"/>
      <c r="J282" s="276"/>
      <c r="K282" s="276"/>
      <c r="L282" s="54"/>
      <c r="M282" s="16"/>
      <c r="N282" s="16"/>
      <c r="O282" s="16"/>
      <c r="P282" s="16"/>
      <c r="Q282" s="16"/>
      <c r="R282" s="16"/>
      <c r="S282" s="16"/>
      <c r="T282" s="16"/>
      <c r="U282" s="16"/>
      <c r="V282" s="16"/>
      <c r="W282" s="16"/>
      <c r="X282" s="16"/>
      <c r="Y282" s="16"/>
      <c r="Z282" s="46"/>
      <c r="AA282" s="46"/>
      <c r="AB282" s="46"/>
      <c r="AC282" s="16"/>
      <c r="AD282" s="46"/>
      <c r="AE282" s="14"/>
      <c r="AF282" s="4" t="str">
        <f t="shared" si="5"/>
        <v>A276</v>
      </c>
    </row>
    <row r="283" spans="1:32">
      <c r="A283" s="13" t="str">
        <f t="shared" si="6"/>
        <v/>
      </c>
      <c r="B283" s="13"/>
      <c r="C283" s="13"/>
      <c r="D283" s="71"/>
      <c r="E283" s="14"/>
      <c r="F283" s="13"/>
      <c r="G283" s="13"/>
      <c r="H283" s="35"/>
      <c r="I283" s="14"/>
      <c r="J283" s="276"/>
      <c r="K283" s="276"/>
      <c r="L283" s="54"/>
      <c r="M283" s="16"/>
      <c r="N283" s="16"/>
      <c r="O283" s="16"/>
      <c r="P283" s="16"/>
      <c r="Q283" s="16"/>
      <c r="R283" s="16"/>
      <c r="S283" s="16"/>
      <c r="T283" s="16"/>
      <c r="U283" s="16"/>
      <c r="V283" s="16"/>
      <c r="W283" s="16"/>
      <c r="X283" s="16"/>
      <c r="Y283" s="16"/>
      <c r="Z283" s="46"/>
      <c r="AA283" s="46"/>
      <c r="AB283" s="46"/>
      <c r="AC283" s="16"/>
      <c r="AD283" s="46"/>
      <c r="AE283" s="14"/>
      <c r="AF283" s="4" t="str">
        <f t="shared" si="5"/>
        <v>A277</v>
      </c>
    </row>
    <row r="284" spans="1:32">
      <c r="A284" s="13" t="str">
        <f t="shared" si="6"/>
        <v/>
      </c>
      <c r="B284" s="13"/>
      <c r="C284" s="13"/>
      <c r="D284" s="71"/>
      <c r="E284" s="14"/>
      <c r="F284" s="13"/>
      <c r="G284" s="13"/>
      <c r="H284" s="35"/>
      <c r="I284" s="14"/>
      <c r="J284" s="276"/>
      <c r="K284" s="276"/>
      <c r="L284" s="54"/>
      <c r="M284" s="16"/>
      <c r="N284" s="16"/>
      <c r="O284" s="16"/>
      <c r="P284" s="16"/>
      <c r="Q284" s="16"/>
      <c r="R284" s="16"/>
      <c r="S284" s="16"/>
      <c r="T284" s="16"/>
      <c r="U284" s="16"/>
      <c r="V284" s="16"/>
      <c r="W284" s="16"/>
      <c r="X284" s="16"/>
      <c r="Y284" s="16"/>
      <c r="Z284" s="46"/>
      <c r="AA284" s="46"/>
      <c r="AB284" s="46"/>
      <c r="AC284" s="16"/>
      <c r="AD284" s="46"/>
      <c r="AE284" s="14"/>
      <c r="AF284" s="4" t="str">
        <f t="shared" si="5"/>
        <v>A278</v>
      </c>
    </row>
    <row r="285" spans="1:32">
      <c r="A285" s="13" t="str">
        <f t="shared" si="6"/>
        <v/>
      </c>
      <c r="B285" s="13"/>
      <c r="C285" s="13"/>
      <c r="D285" s="71"/>
      <c r="E285" s="14"/>
      <c r="F285" s="13"/>
      <c r="G285" s="13"/>
      <c r="H285" s="35"/>
      <c r="I285" s="14"/>
      <c r="J285" s="276"/>
      <c r="K285" s="276"/>
      <c r="L285" s="54"/>
      <c r="M285" s="16"/>
      <c r="N285" s="16"/>
      <c r="O285" s="16"/>
      <c r="P285" s="16"/>
      <c r="Q285" s="16"/>
      <c r="R285" s="16"/>
      <c r="S285" s="16"/>
      <c r="T285" s="16"/>
      <c r="U285" s="16"/>
      <c r="V285" s="16"/>
      <c r="W285" s="16"/>
      <c r="X285" s="16"/>
      <c r="Y285" s="16"/>
      <c r="Z285" s="46"/>
      <c r="AA285" s="46"/>
      <c r="AB285" s="46"/>
      <c r="AC285" s="16"/>
      <c r="AD285" s="46"/>
      <c r="AE285" s="14"/>
      <c r="AF285" s="4" t="str">
        <f t="shared" si="5"/>
        <v>A279</v>
      </c>
    </row>
    <row r="286" spans="1:32">
      <c r="A286" s="13" t="str">
        <f t="shared" si="6"/>
        <v/>
      </c>
      <c r="B286" s="13"/>
      <c r="C286" s="13"/>
      <c r="D286" s="71"/>
      <c r="E286" s="14"/>
      <c r="F286" s="13"/>
      <c r="G286" s="13"/>
      <c r="H286" s="35"/>
      <c r="I286" s="14"/>
      <c r="J286" s="276"/>
      <c r="K286" s="276"/>
      <c r="L286" s="54"/>
      <c r="M286" s="16"/>
      <c r="N286" s="16"/>
      <c r="O286" s="16"/>
      <c r="P286" s="16"/>
      <c r="Q286" s="16"/>
      <c r="R286" s="16"/>
      <c r="S286" s="16"/>
      <c r="T286" s="16"/>
      <c r="U286" s="16"/>
      <c r="V286" s="16"/>
      <c r="W286" s="16"/>
      <c r="X286" s="16"/>
      <c r="Y286" s="16"/>
      <c r="Z286" s="46"/>
      <c r="AA286" s="46"/>
      <c r="AB286" s="46"/>
      <c r="AC286" s="16"/>
      <c r="AD286" s="46"/>
      <c r="AE286" s="14"/>
      <c r="AF286" s="4" t="str">
        <f t="shared" si="5"/>
        <v>A280</v>
      </c>
    </row>
    <row r="287" spans="1:32">
      <c r="A287" s="13" t="str">
        <f t="shared" si="6"/>
        <v/>
      </c>
      <c r="B287" s="13"/>
      <c r="C287" s="13"/>
      <c r="D287" s="71"/>
      <c r="E287" s="14"/>
      <c r="F287" s="13"/>
      <c r="G287" s="13"/>
      <c r="H287" s="35"/>
      <c r="I287" s="14"/>
      <c r="J287" s="276"/>
      <c r="K287" s="276"/>
      <c r="L287" s="54"/>
      <c r="M287" s="16"/>
      <c r="N287" s="16"/>
      <c r="O287" s="16"/>
      <c r="P287" s="16"/>
      <c r="Q287" s="16"/>
      <c r="R287" s="16"/>
      <c r="S287" s="16"/>
      <c r="T287" s="16"/>
      <c r="U287" s="16"/>
      <c r="V287" s="16"/>
      <c r="W287" s="16"/>
      <c r="X287" s="16"/>
      <c r="Y287" s="16"/>
      <c r="Z287" s="46"/>
      <c r="AA287" s="46"/>
      <c r="AB287" s="46"/>
      <c r="AC287" s="16"/>
      <c r="AD287" s="46"/>
      <c r="AE287" s="14"/>
      <c r="AF287" s="4" t="str">
        <f t="shared" si="5"/>
        <v>A281</v>
      </c>
    </row>
    <row r="288" spans="1:32">
      <c r="A288" s="13" t="str">
        <f t="shared" si="6"/>
        <v/>
      </c>
      <c r="B288" s="13"/>
      <c r="C288" s="13"/>
      <c r="D288" s="71"/>
      <c r="E288" s="14"/>
      <c r="F288" s="13"/>
      <c r="G288" s="13"/>
      <c r="H288" s="35"/>
      <c r="I288" s="14"/>
      <c r="J288" s="276"/>
      <c r="K288" s="276"/>
      <c r="L288" s="54"/>
      <c r="M288" s="16"/>
      <c r="N288" s="16"/>
      <c r="O288" s="16"/>
      <c r="P288" s="16"/>
      <c r="Q288" s="16"/>
      <c r="R288" s="16"/>
      <c r="S288" s="16"/>
      <c r="T288" s="16"/>
      <c r="U288" s="16"/>
      <c r="V288" s="16"/>
      <c r="W288" s="16"/>
      <c r="X288" s="16"/>
      <c r="Y288" s="16"/>
      <c r="Z288" s="46"/>
      <c r="AA288" s="46"/>
      <c r="AB288" s="46"/>
      <c r="AC288" s="16"/>
      <c r="AD288" s="46"/>
      <c r="AE288" s="14"/>
      <c r="AF288" s="4" t="str">
        <f t="shared" si="5"/>
        <v>A282</v>
      </c>
    </row>
    <row r="289" spans="1:32">
      <c r="A289" s="13" t="str">
        <f t="shared" si="6"/>
        <v/>
      </c>
      <c r="B289" s="13"/>
      <c r="C289" s="13"/>
      <c r="D289" s="71"/>
      <c r="E289" s="14"/>
      <c r="F289" s="13"/>
      <c r="G289" s="13"/>
      <c r="H289" s="35"/>
      <c r="I289" s="14"/>
      <c r="J289" s="276"/>
      <c r="K289" s="276"/>
      <c r="L289" s="54"/>
      <c r="M289" s="16"/>
      <c r="N289" s="16"/>
      <c r="O289" s="16"/>
      <c r="P289" s="16"/>
      <c r="Q289" s="16"/>
      <c r="R289" s="16"/>
      <c r="S289" s="16"/>
      <c r="T289" s="16"/>
      <c r="U289" s="16"/>
      <c r="V289" s="16"/>
      <c r="W289" s="16"/>
      <c r="X289" s="16"/>
      <c r="Y289" s="16"/>
      <c r="Z289" s="46"/>
      <c r="AA289" s="46"/>
      <c r="AB289" s="46"/>
      <c r="AC289" s="16"/>
      <c r="AD289" s="46"/>
      <c r="AE289" s="14"/>
      <c r="AF289" s="4" t="str">
        <f t="shared" si="5"/>
        <v>A283</v>
      </c>
    </row>
    <row r="290" spans="1:32">
      <c r="A290" s="13" t="str">
        <f t="shared" si="6"/>
        <v/>
      </c>
      <c r="B290" s="13"/>
      <c r="C290" s="13"/>
      <c r="D290" s="71"/>
      <c r="E290" s="14"/>
      <c r="F290" s="13"/>
      <c r="G290" s="13"/>
      <c r="H290" s="35"/>
      <c r="I290" s="14"/>
      <c r="J290" s="276"/>
      <c r="K290" s="276"/>
      <c r="L290" s="54"/>
      <c r="M290" s="16"/>
      <c r="N290" s="16"/>
      <c r="O290" s="16"/>
      <c r="P290" s="16"/>
      <c r="Q290" s="16"/>
      <c r="R290" s="16"/>
      <c r="S290" s="16"/>
      <c r="T290" s="16"/>
      <c r="U290" s="16"/>
      <c r="V290" s="16"/>
      <c r="W290" s="16"/>
      <c r="X290" s="16"/>
      <c r="Y290" s="16"/>
      <c r="Z290" s="46"/>
      <c r="AA290" s="46"/>
      <c r="AB290" s="46"/>
      <c r="AC290" s="16"/>
      <c r="AD290" s="46"/>
      <c r="AE290" s="14"/>
      <c r="AF290" s="4" t="str">
        <f t="shared" si="5"/>
        <v>A284</v>
      </c>
    </row>
    <row r="291" spans="1:32">
      <c r="A291" s="13" t="str">
        <f t="shared" si="6"/>
        <v/>
      </c>
      <c r="B291" s="13"/>
      <c r="C291" s="13"/>
      <c r="D291" s="71"/>
      <c r="E291" s="14"/>
      <c r="F291" s="13"/>
      <c r="G291" s="13"/>
      <c r="H291" s="35"/>
      <c r="I291" s="14"/>
      <c r="J291" s="276"/>
      <c r="K291" s="276"/>
      <c r="L291" s="54"/>
      <c r="M291" s="16"/>
      <c r="N291" s="16"/>
      <c r="O291" s="16"/>
      <c r="P291" s="16"/>
      <c r="Q291" s="16"/>
      <c r="R291" s="16"/>
      <c r="S291" s="16"/>
      <c r="T291" s="16"/>
      <c r="U291" s="16"/>
      <c r="V291" s="16"/>
      <c r="W291" s="16"/>
      <c r="X291" s="16"/>
      <c r="Y291" s="16"/>
      <c r="Z291" s="46"/>
      <c r="AA291" s="46"/>
      <c r="AB291" s="46"/>
      <c r="AC291" s="16"/>
      <c r="AD291" s="46"/>
      <c r="AE291" s="14"/>
      <c r="AF291" s="4" t="str">
        <f t="shared" si="5"/>
        <v>A285</v>
      </c>
    </row>
    <row r="292" spans="1:32">
      <c r="A292" s="13" t="str">
        <f t="shared" si="6"/>
        <v/>
      </c>
      <c r="B292" s="13"/>
      <c r="C292" s="13"/>
      <c r="D292" s="71"/>
      <c r="E292" s="14"/>
      <c r="F292" s="13"/>
      <c r="G292" s="13"/>
      <c r="H292" s="35"/>
      <c r="I292" s="14"/>
      <c r="J292" s="276"/>
      <c r="K292" s="276"/>
      <c r="L292" s="54"/>
      <c r="M292" s="16"/>
      <c r="N292" s="16"/>
      <c r="O292" s="16"/>
      <c r="P292" s="16"/>
      <c r="Q292" s="16"/>
      <c r="R292" s="16"/>
      <c r="S292" s="16"/>
      <c r="T292" s="16"/>
      <c r="U292" s="16"/>
      <c r="V292" s="16"/>
      <c r="W292" s="16"/>
      <c r="X292" s="16"/>
      <c r="Y292" s="16"/>
      <c r="Z292" s="46"/>
      <c r="AA292" s="46"/>
      <c r="AB292" s="46"/>
      <c r="AC292" s="16"/>
      <c r="AD292" s="46"/>
      <c r="AE292" s="14"/>
      <c r="AF292" s="4" t="str">
        <f t="shared" si="5"/>
        <v>A286</v>
      </c>
    </row>
    <row r="293" spans="1:32">
      <c r="A293" s="13" t="str">
        <f t="shared" si="6"/>
        <v/>
      </c>
      <c r="B293" s="13"/>
      <c r="C293" s="13"/>
      <c r="D293" s="71"/>
      <c r="E293" s="14"/>
      <c r="F293" s="13"/>
      <c r="G293" s="13"/>
      <c r="H293" s="35"/>
      <c r="I293" s="14"/>
      <c r="J293" s="276"/>
      <c r="K293" s="276"/>
      <c r="L293" s="54"/>
      <c r="M293" s="16"/>
      <c r="N293" s="16"/>
      <c r="O293" s="16"/>
      <c r="P293" s="16"/>
      <c r="Q293" s="16"/>
      <c r="R293" s="16"/>
      <c r="S293" s="16"/>
      <c r="T293" s="16"/>
      <c r="U293" s="16"/>
      <c r="V293" s="16"/>
      <c r="W293" s="16"/>
      <c r="X293" s="16"/>
      <c r="Y293" s="16"/>
      <c r="Z293" s="46"/>
      <c r="AA293" s="46"/>
      <c r="AB293" s="46"/>
      <c r="AC293" s="16"/>
      <c r="AD293" s="46"/>
      <c r="AE293" s="14"/>
      <c r="AF293" s="4" t="str">
        <f t="shared" si="5"/>
        <v>A287</v>
      </c>
    </row>
    <row r="294" spans="1:32">
      <c r="A294" s="13" t="str">
        <f t="shared" si="6"/>
        <v/>
      </c>
      <c r="B294" s="13"/>
      <c r="C294" s="13"/>
      <c r="D294" s="71"/>
      <c r="E294" s="14"/>
      <c r="F294" s="13"/>
      <c r="G294" s="13"/>
      <c r="H294" s="35"/>
      <c r="I294" s="14"/>
      <c r="J294" s="276"/>
      <c r="K294" s="276"/>
      <c r="L294" s="54"/>
      <c r="M294" s="16"/>
      <c r="N294" s="16"/>
      <c r="O294" s="16"/>
      <c r="P294" s="16"/>
      <c r="Q294" s="16"/>
      <c r="R294" s="16"/>
      <c r="S294" s="16"/>
      <c r="T294" s="16"/>
      <c r="U294" s="16"/>
      <c r="V294" s="16"/>
      <c r="W294" s="16"/>
      <c r="X294" s="16"/>
      <c r="Y294" s="16"/>
      <c r="Z294" s="46"/>
      <c r="AA294" s="46"/>
      <c r="AB294" s="46"/>
      <c r="AC294" s="16"/>
      <c r="AD294" s="46"/>
      <c r="AE294" s="14"/>
      <c r="AF294" s="4" t="str">
        <f t="shared" si="5"/>
        <v>A288</v>
      </c>
    </row>
    <row r="295" spans="1:32">
      <c r="A295" s="13" t="str">
        <f t="shared" si="6"/>
        <v/>
      </c>
      <c r="B295" s="13"/>
      <c r="C295" s="13"/>
      <c r="D295" s="71"/>
      <c r="E295" s="14"/>
      <c r="F295" s="13"/>
      <c r="G295" s="13"/>
      <c r="H295" s="35"/>
      <c r="I295" s="14"/>
      <c r="J295" s="276"/>
      <c r="K295" s="276"/>
      <c r="L295" s="54"/>
      <c r="M295" s="16"/>
      <c r="N295" s="16"/>
      <c r="O295" s="16"/>
      <c r="P295" s="16"/>
      <c r="Q295" s="16"/>
      <c r="R295" s="16"/>
      <c r="S295" s="16"/>
      <c r="T295" s="16"/>
      <c r="U295" s="16"/>
      <c r="V295" s="16"/>
      <c r="W295" s="16"/>
      <c r="X295" s="16"/>
      <c r="Y295" s="16"/>
      <c r="Z295" s="46"/>
      <c r="AA295" s="46"/>
      <c r="AB295" s="46"/>
      <c r="AC295" s="16"/>
      <c r="AD295" s="46"/>
      <c r="AE295" s="14"/>
      <c r="AF295" s="4" t="str">
        <f t="shared" si="5"/>
        <v>A289</v>
      </c>
    </row>
    <row r="296" spans="1:32">
      <c r="A296" s="13" t="str">
        <f t="shared" si="6"/>
        <v/>
      </c>
      <c r="B296" s="13"/>
      <c r="C296" s="13"/>
      <c r="D296" s="71"/>
      <c r="E296" s="14"/>
      <c r="F296" s="13"/>
      <c r="G296" s="13"/>
      <c r="H296" s="35"/>
      <c r="I296" s="14"/>
      <c r="J296" s="276"/>
      <c r="K296" s="276"/>
      <c r="L296" s="54"/>
      <c r="M296" s="16"/>
      <c r="N296" s="16"/>
      <c r="O296" s="16"/>
      <c r="P296" s="16"/>
      <c r="Q296" s="16"/>
      <c r="R296" s="16"/>
      <c r="S296" s="16"/>
      <c r="T296" s="16"/>
      <c r="U296" s="16"/>
      <c r="V296" s="16"/>
      <c r="W296" s="16"/>
      <c r="X296" s="16"/>
      <c r="Y296" s="16"/>
      <c r="Z296" s="46"/>
      <c r="AA296" s="46"/>
      <c r="AB296" s="46"/>
      <c r="AC296" s="16"/>
      <c r="AD296" s="46"/>
      <c r="AE296" s="14"/>
      <c r="AF296" s="4" t="str">
        <f t="shared" si="5"/>
        <v>A290</v>
      </c>
    </row>
    <row r="297" spans="1:32">
      <c r="A297" s="13" t="str">
        <f t="shared" si="6"/>
        <v/>
      </c>
      <c r="B297" s="13"/>
      <c r="C297" s="13"/>
      <c r="D297" s="71"/>
      <c r="E297" s="14"/>
      <c r="F297" s="13"/>
      <c r="G297" s="13"/>
      <c r="H297" s="35"/>
      <c r="I297" s="14"/>
      <c r="J297" s="276"/>
      <c r="K297" s="276"/>
      <c r="L297" s="54"/>
      <c r="M297" s="16"/>
      <c r="N297" s="16"/>
      <c r="O297" s="16"/>
      <c r="P297" s="16"/>
      <c r="Q297" s="16"/>
      <c r="R297" s="16"/>
      <c r="S297" s="16"/>
      <c r="T297" s="16"/>
      <c r="U297" s="16"/>
      <c r="V297" s="16"/>
      <c r="W297" s="16"/>
      <c r="X297" s="16"/>
      <c r="Y297" s="16"/>
      <c r="Z297" s="46"/>
      <c r="AA297" s="46"/>
      <c r="AB297" s="46"/>
      <c r="AC297" s="16"/>
      <c r="AD297" s="46"/>
      <c r="AE297" s="14"/>
      <c r="AF297" s="4" t="str">
        <f t="shared" si="5"/>
        <v>A291</v>
      </c>
    </row>
    <row r="298" spans="1:32">
      <c r="A298" s="13" t="str">
        <f t="shared" si="6"/>
        <v/>
      </c>
      <c r="B298" s="13"/>
      <c r="C298" s="13"/>
      <c r="D298" s="71"/>
      <c r="E298" s="14"/>
      <c r="F298" s="13"/>
      <c r="G298" s="13"/>
      <c r="H298" s="35"/>
      <c r="I298" s="14"/>
      <c r="J298" s="276"/>
      <c r="K298" s="276"/>
      <c r="L298" s="54"/>
      <c r="M298" s="16"/>
      <c r="N298" s="16"/>
      <c r="O298" s="16"/>
      <c r="P298" s="16"/>
      <c r="Q298" s="16"/>
      <c r="R298" s="16"/>
      <c r="S298" s="16"/>
      <c r="T298" s="16"/>
      <c r="U298" s="16"/>
      <c r="V298" s="16"/>
      <c r="W298" s="16"/>
      <c r="X298" s="16"/>
      <c r="Y298" s="16"/>
      <c r="Z298" s="46"/>
      <c r="AA298" s="46"/>
      <c r="AB298" s="46"/>
      <c r="AC298" s="16"/>
      <c r="AD298" s="46"/>
      <c r="AE298" s="14"/>
      <c r="AF298" s="4" t="str">
        <f t="shared" si="5"/>
        <v>A292</v>
      </c>
    </row>
    <row r="299" spans="1:32">
      <c r="A299" s="13" t="str">
        <f t="shared" si="6"/>
        <v/>
      </c>
      <c r="B299" s="13"/>
      <c r="C299" s="13"/>
      <c r="D299" s="71"/>
      <c r="E299" s="14"/>
      <c r="F299" s="13"/>
      <c r="G299" s="13"/>
      <c r="H299" s="35"/>
      <c r="I299" s="14"/>
      <c r="J299" s="276"/>
      <c r="K299" s="276"/>
      <c r="L299" s="54"/>
      <c r="M299" s="16"/>
      <c r="N299" s="16"/>
      <c r="O299" s="16"/>
      <c r="P299" s="16"/>
      <c r="Q299" s="16"/>
      <c r="R299" s="16"/>
      <c r="S299" s="16"/>
      <c r="T299" s="16"/>
      <c r="U299" s="16"/>
      <c r="V299" s="16"/>
      <c r="W299" s="16"/>
      <c r="X299" s="16"/>
      <c r="Y299" s="16"/>
      <c r="Z299" s="46"/>
      <c r="AA299" s="46"/>
      <c r="AB299" s="46"/>
      <c r="AC299" s="16"/>
      <c r="AD299" s="46"/>
      <c r="AE299" s="14"/>
      <c r="AF299" s="4" t="str">
        <f t="shared" si="5"/>
        <v>A293</v>
      </c>
    </row>
    <row r="300" spans="1:32">
      <c r="A300" s="13" t="str">
        <f t="shared" si="6"/>
        <v/>
      </c>
      <c r="B300" s="13"/>
      <c r="C300" s="13"/>
      <c r="D300" s="71"/>
      <c r="E300" s="14"/>
      <c r="F300" s="13"/>
      <c r="G300" s="13"/>
      <c r="H300" s="35"/>
      <c r="I300" s="14"/>
      <c r="J300" s="276"/>
      <c r="K300" s="276"/>
      <c r="L300" s="54"/>
      <c r="M300" s="16"/>
      <c r="N300" s="16"/>
      <c r="O300" s="16"/>
      <c r="P300" s="16"/>
      <c r="Q300" s="16"/>
      <c r="R300" s="16"/>
      <c r="S300" s="16"/>
      <c r="T300" s="16"/>
      <c r="U300" s="16"/>
      <c r="V300" s="16"/>
      <c r="W300" s="16"/>
      <c r="X300" s="16"/>
      <c r="Y300" s="16"/>
      <c r="Z300" s="46"/>
      <c r="AA300" s="46"/>
      <c r="AB300" s="46"/>
      <c r="AC300" s="16"/>
      <c r="AD300" s="46"/>
      <c r="AE300" s="14"/>
      <c r="AF300" s="4" t="str">
        <f t="shared" si="5"/>
        <v>A294</v>
      </c>
    </row>
    <row r="301" spans="1:32">
      <c r="A301" s="13" t="str">
        <f t="shared" si="6"/>
        <v/>
      </c>
      <c r="B301" s="13"/>
      <c r="C301" s="13"/>
      <c r="D301" s="71"/>
      <c r="E301" s="14"/>
      <c r="F301" s="13"/>
      <c r="G301" s="13"/>
      <c r="H301" s="35"/>
      <c r="I301" s="14"/>
      <c r="J301" s="276"/>
      <c r="K301" s="276"/>
      <c r="L301" s="54"/>
      <c r="M301" s="16"/>
      <c r="N301" s="16"/>
      <c r="O301" s="16"/>
      <c r="P301" s="16"/>
      <c r="Q301" s="16"/>
      <c r="R301" s="16"/>
      <c r="S301" s="16"/>
      <c r="T301" s="16"/>
      <c r="U301" s="16"/>
      <c r="V301" s="16"/>
      <c r="W301" s="16"/>
      <c r="X301" s="16"/>
      <c r="Y301" s="16"/>
      <c r="Z301" s="46"/>
      <c r="AA301" s="46"/>
      <c r="AB301" s="46"/>
      <c r="AC301" s="16"/>
      <c r="AD301" s="46"/>
      <c r="AE301" s="14"/>
      <c r="AF301" s="4" t="str">
        <f t="shared" si="5"/>
        <v>A295</v>
      </c>
    </row>
    <row r="302" spans="1:32">
      <c r="A302" s="13" t="str">
        <f t="shared" si="6"/>
        <v/>
      </c>
      <c r="B302" s="13"/>
      <c r="C302" s="13"/>
      <c r="D302" s="71"/>
      <c r="E302" s="14"/>
      <c r="F302" s="13"/>
      <c r="G302" s="13"/>
      <c r="H302" s="35"/>
      <c r="I302" s="14"/>
      <c r="J302" s="276"/>
      <c r="K302" s="276"/>
      <c r="L302" s="54"/>
      <c r="M302" s="16"/>
      <c r="N302" s="16"/>
      <c r="O302" s="16"/>
      <c r="P302" s="16"/>
      <c r="Q302" s="16"/>
      <c r="R302" s="16"/>
      <c r="S302" s="16"/>
      <c r="T302" s="16"/>
      <c r="U302" s="16"/>
      <c r="V302" s="16"/>
      <c r="W302" s="16"/>
      <c r="X302" s="16"/>
      <c r="Y302" s="16"/>
      <c r="Z302" s="46"/>
      <c r="AA302" s="46"/>
      <c r="AB302" s="46"/>
      <c r="AC302" s="16"/>
      <c r="AD302" s="46"/>
      <c r="AE302" s="14"/>
      <c r="AF302" s="4" t="str">
        <f t="shared" si="5"/>
        <v>A296</v>
      </c>
    </row>
    <row r="303" spans="1:32">
      <c r="A303" s="13" t="str">
        <f t="shared" si="6"/>
        <v/>
      </c>
      <c r="B303" s="13"/>
      <c r="C303" s="13"/>
      <c r="D303" s="71"/>
      <c r="E303" s="14"/>
      <c r="F303" s="13"/>
      <c r="G303" s="13"/>
      <c r="H303" s="35"/>
      <c r="I303" s="14"/>
      <c r="J303" s="276"/>
      <c r="K303" s="276"/>
      <c r="L303" s="54"/>
      <c r="M303" s="16"/>
      <c r="N303" s="16"/>
      <c r="O303" s="16"/>
      <c r="P303" s="16"/>
      <c r="Q303" s="16"/>
      <c r="R303" s="16"/>
      <c r="S303" s="16"/>
      <c r="T303" s="16"/>
      <c r="U303" s="16"/>
      <c r="V303" s="16"/>
      <c r="W303" s="16"/>
      <c r="X303" s="16"/>
      <c r="Y303" s="16"/>
      <c r="Z303" s="46"/>
      <c r="AA303" s="46"/>
      <c r="AB303" s="46"/>
      <c r="AC303" s="16"/>
      <c r="AD303" s="46"/>
      <c r="AE303" s="14"/>
      <c r="AF303" s="4" t="str">
        <f t="shared" si="5"/>
        <v>A297</v>
      </c>
    </row>
    <row r="304" spans="1:32">
      <c r="A304" s="13" t="str">
        <f t="shared" si="6"/>
        <v/>
      </c>
      <c r="B304" s="13"/>
      <c r="C304" s="13"/>
      <c r="D304" s="71"/>
      <c r="E304" s="14"/>
      <c r="F304" s="13"/>
      <c r="G304" s="13"/>
      <c r="H304" s="35"/>
      <c r="I304" s="14"/>
      <c r="J304" s="276"/>
      <c r="K304" s="276"/>
      <c r="L304" s="54"/>
      <c r="M304" s="16"/>
      <c r="N304" s="16"/>
      <c r="O304" s="16"/>
      <c r="P304" s="16"/>
      <c r="Q304" s="16"/>
      <c r="R304" s="16"/>
      <c r="S304" s="16"/>
      <c r="T304" s="16"/>
      <c r="U304" s="16"/>
      <c r="V304" s="16"/>
      <c r="W304" s="16"/>
      <c r="X304" s="16"/>
      <c r="Y304" s="16"/>
      <c r="Z304" s="46"/>
      <c r="AA304" s="46"/>
      <c r="AB304" s="46"/>
      <c r="AC304" s="16"/>
      <c r="AD304" s="46"/>
      <c r="AE304" s="14"/>
      <c r="AF304" s="4" t="str">
        <f t="shared" si="5"/>
        <v>A298</v>
      </c>
    </row>
    <row r="305" spans="1:32">
      <c r="A305" s="13" t="str">
        <f t="shared" si="6"/>
        <v/>
      </c>
      <c r="B305" s="13"/>
      <c r="C305" s="13"/>
      <c r="D305" s="71"/>
      <c r="E305" s="14"/>
      <c r="F305" s="13"/>
      <c r="G305" s="13"/>
      <c r="H305" s="35"/>
      <c r="I305" s="14"/>
      <c r="J305" s="276"/>
      <c r="K305" s="276"/>
      <c r="L305" s="54"/>
      <c r="M305" s="16"/>
      <c r="N305" s="16"/>
      <c r="O305" s="16"/>
      <c r="P305" s="16"/>
      <c r="Q305" s="16"/>
      <c r="R305" s="16"/>
      <c r="S305" s="16"/>
      <c r="T305" s="16"/>
      <c r="U305" s="16"/>
      <c r="V305" s="16"/>
      <c r="W305" s="16"/>
      <c r="X305" s="16"/>
      <c r="Y305" s="16"/>
      <c r="Z305" s="46"/>
      <c r="AA305" s="46"/>
      <c r="AB305" s="46"/>
      <c r="AC305" s="16"/>
      <c r="AD305" s="46"/>
      <c r="AE305" s="14"/>
      <c r="AF305" s="4" t="str">
        <f t="shared" si="5"/>
        <v>A299</v>
      </c>
    </row>
    <row r="306" spans="1:32">
      <c r="A306" s="13" t="str">
        <f t="shared" si="6"/>
        <v/>
      </c>
      <c r="B306" s="13"/>
      <c r="C306" s="13"/>
      <c r="D306" s="71"/>
      <c r="E306" s="14"/>
      <c r="F306" s="13"/>
      <c r="G306" s="13"/>
      <c r="H306" s="35"/>
      <c r="I306" s="14"/>
      <c r="J306" s="276"/>
      <c r="K306" s="276"/>
      <c r="L306" s="54"/>
      <c r="M306" s="16"/>
      <c r="N306" s="16"/>
      <c r="O306" s="16"/>
      <c r="P306" s="16"/>
      <c r="Q306" s="16"/>
      <c r="R306" s="16"/>
      <c r="S306" s="16"/>
      <c r="T306" s="16"/>
      <c r="U306" s="16"/>
      <c r="V306" s="16"/>
      <c r="W306" s="16"/>
      <c r="X306" s="16"/>
      <c r="Y306" s="16"/>
      <c r="Z306" s="46"/>
      <c r="AA306" s="46"/>
      <c r="AB306" s="46"/>
      <c r="AC306" s="16"/>
      <c r="AD306" s="46"/>
      <c r="AE306" s="14"/>
      <c r="AF306" s="4" t="str">
        <f t="shared" si="5"/>
        <v>A300</v>
      </c>
    </row>
    <row r="307" spans="1:32">
      <c r="A307" s="13" t="str">
        <f t="shared" si="6"/>
        <v/>
      </c>
      <c r="B307" s="13"/>
      <c r="C307" s="13"/>
      <c r="D307" s="71"/>
      <c r="E307" s="14"/>
      <c r="F307" s="13"/>
      <c r="G307" s="13"/>
      <c r="H307" s="35"/>
      <c r="I307" s="14"/>
      <c r="J307" s="276"/>
      <c r="K307" s="276"/>
      <c r="L307" s="54"/>
      <c r="M307" s="16"/>
      <c r="N307" s="16"/>
      <c r="O307" s="16"/>
      <c r="P307" s="16"/>
      <c r="Q307" s="16"/>
      <c r="R307" s="16"/>
      <c r="S307" s="16"/>
      <c r="T307" s="16"/>
      <c r="U307" s="16"/>
      <c r="V307" s="16"/>
      <c r="W307" s="16"/>
      <c r="X307" s="16"/>
      <c r="Y307" s="16"/>
      <c r="Z307" s="46"/>
      <c r="AA307" s="46"/>
      <c r="AB307" s="46"/>
      <c r="AC307" s="16"/>
      <c r="AD307" s="46"/>
      <c r="AE307" s="14"/>
      <c r="AF307" s="4" t="str">
        <f t="shared" si="5"/>
        <v>A301</v>
      </c>
    </row>
    <row r="308" spans="1:32">
      <c r="A308" s="13" t="str">
        <f t="shared" si="6"/>
        <v/>
      </c>
      <c r="B308" s="13"/>
      <c r="C308" s="13"/>
      <c r="D308" s="71"/>
      <c r="E308" s="14"/>
      <c r="F308" s="13"/>
      <c r="G308" s="13"/>
      <c r="H308" s="35"/>
      <c r="I308" s="14"/>
      <c r="J308" s="276"/>
      <c r="K308" s="276"/>
      <c r="L308" s="54"/>
      <c r="M308" s="16"/>
      <c r="N308" s="16"/>
      <c r="O308" s="16"/>
      <c r="P308" s="16"/>
      <c r="Q308" s="16"/>
      <c r="R308" s="16"/>
      <c r="S308" s="16"/>
      <c r="T308" s="16"/>
      <c r="U308" s="16"/>
      <c r="V308" s="16"/>
      <c r="W308" s="16"/>
      <c r="X308" s="16"/>
      <c r="Y308" s="16"/>
      <c r="Z308" s="46"/>
      <c r="AA308" s="46"/>
      <c r="AB308" s="46"/>
      <c r="AC308" s="16"/>
      <c r="AD308" s="46"/>
      <c r="AE308" s="14"/>
      <c r="AF308" s="4" t="str">
        <f t="shared" si="5"/>
        <v>A302</v>
      </c>
    </row>
    <row r="309" spans="1:32">
      <c r="A309" s="13" t="str">
        <f t="shared" si="6"/>
        <v/>
      </c>
      <c r="B309" s="13"/>
      <c r="C309" s="13"/>
      <c r="D309" s="71"/>
      <c r="E309" s="14"/>
      <c r="F309" s="13"/>
      <c r="G309" s="13"/>
      <c r="H309" s="35"/>
      <c r="I309" s="14"/>
      <c r="J309" s="276"/>
      <c r="K309" s="276"/>
      <c r="L309" s="54"/>
      <c r="M309" s="16"/>
      <c r="N309" s="16"/>
      <c r="O309" s="16"/>
      <c r="P309" s="16"/>
      <c r="Q309" s="16"/>
      <c r="R309" s="16"/>
      <c r="S309" s="16"/>
      <c r="T309" s="16"/>
      <c r="U309" s="16"/>
      <c r="V309" s="16"/>
      <c r="W309" s="16"/>
      <c r="X309" s="16"/>
      <c r="Y309" s="16"/>
      <c r="Z309" s="46"/>
      <c r="AA309" s="46"/>
      <c r="AB309" s="46"/>
      <c r="AC309" s="16"/>
      <c r="AD309" s="46"/>
      <c r="AE309" s="14"/>
      <c r="AF309" s="4" t="str">
        <f t="shared" si="5"/>
        <v>A303</v>
      </c>
    </row>
    <row r="310" spans="1:32">
      <c r="A310" s="13" t="str">
        <f t="shared" si="6"/>
        <v/>
      </c>
      <c r="B310" s="13"/>
      <c r="C310" s="13"/>
      <c r="D310" s="71"/>
      <c r="E310" s="14"/>
      <c r="F310" s="13"/>
      <c r="G310" s="13"/>
      <c r="H310" s="35"/>
      <c r="I310" s="14"/>
      <c r="J310" s="276"/>
      <c r="K310" s="276"/>
      <c r="L310" s="54"/>
      <c r="M310" s="16"/>
      <c r="N310" s="16"/>
      <c r="O310" s="16"/>
      <c r="P310" s="16"/>
      <c r="Q310" s="16"/>
      <c r="R310" s="16"/>
      <c r="S310" s="16"/>
      <c r="T310" s="16"/>
      <c r="U310" s="16"/>
      <c r="V310" s="16"/>
      <c r="W310" s="16"/>
      <c r="X310" s="16"/>
      <c r="Y310" s="16"/>
      <c r="Z310" s="46"/>
      <c r="AA310" s="46"/>
      <c r="AB310" s="46"/>
      <c r="AC310" s="16"/>
      <c r="AD310" s="46"/>
      <c r="AE310" s="14"/>
      <c r="AF310" s="4" t="str">
        <f t="shared" si="5"/>
        <v>A304</v>
      </c>
    </row>
    <row r="311" spans="1:32">
      <c r="A311" s="13" t="str">
        <f t="shared" si="6"/>
        <v/>
      </c>
      <c r="B311" s="13"/>
      <c r="C311" s="13"/>
      <c r="D311" s="71"/>
      <c r="E311" s="14"/>
      <c r="F311" s="13"/>
      <c r="G311" s="13"/>
      <c r="H311" s="35"/>
      <c r="I311" s="14"/>
      <c r="J311" s="276"/>
      <c r="K311" s="276"/>
      <c r="L311" s="54"/>
      <c r="M311" s="16"/>
      <c r="N311" s="16"/>
      <c r="O311" s="16"/>
      <c r="P311" s="16"/>
      <c r="Q311" s="16"/>
      <c r="R311" s="16"/>
      <c r="S311" s="16"/>
      <c r="T311" s="16"/>
      <c r="U311" s="16"/>
      <c r="V311" s="16"/>
      <c r="W311" s="16"/>
      <c r="X311" s="16"/>
      <c r="Y311" s="16"/>
      <c r="Z311" s="46"/>
      <c r="AA311" s="46"/>
      <c r="AB311" s="46"/>
      <c r="AC311" s="16"/>
      <c r="AD311" s="46"/>
      <c r="AE311" s="14"/>
      <c r="AF311" s="4" t="str">
        <f t="shared" si="5"/>
        <v>A305</v>
      </c>
    </row>
    <row r="312" spans="1:32">
      <c r="A312" s="13" t="str">
        <f t="shared" si="6"/>
        <v/>
      </c>
      <c r="B312" s="13"/>
      <c r="C312" s="13"/>
      <c r="D312" s="71"/>
      <c r="E312" s="14"/>
      <c r="F312" s="13"/>
      <c r="G312" s="13"/>
      <c r="H312" s="35"/>
      <c r="I312" s="14"/>
      <c r="J312" s="276"/>
      <c r="K312" s="276"/>
      <c r="L312" s="54"/>
      <c r="M312" s="16"/>
      <c r="N312" s="16"/>
      <c r="O312" s="16"/>
      <c r="P312" s="16"/>
      <c r="Q312" s="16"/>
      <c r="R312" s="16"/>
      <c r="S312" s="16"/>
      <c r="T312" s="16"/>
      <c r="U312" s="16"/>
      <c r="V312" s="16"/>
      <c r="W312" s="16"/>
      <c r="X312" s="16"/>
      <c r="Y312" s="16"/>
      <c r="Z312" s="46"/>
      <c r="AA312" s="46"/>
      <c r="AB312" s="46"/>
      <c r="AC312" s="16"/>
      <c r="AD312" s="46"/>
      <c r="AE312" s="14"/>
      <c r="AF312" s="4" t="str">
        <f t="shared" si="5"/>
        <v>A306</v>
      </c>
    </row>
    <row r="313" spans="1:32">
      <c r="A313" s="13" t="str">
        <f t="shared" si="6"/>
        <v/>
      </c>
      <c r="B313" s="13"/>
      <c r="C313" s="13"/>
      <c r="D313" s="71"/>
      <c r="E313" s="14"/>
      <c r="F313" s="13"/>
      <c r="G313" s="13"/>
      <c r="H313" s="35"/>
      <c r="I313" s="14"/>
      <c r="J313" s="276"/>
      <c r="K313" s="276"/>
      <c r="L313" s="54"/>
      <c r="M313" s="16"/>
      <c r="N313" s="16"/>
      <c r="O313" s="16"/>
      <c r="P313" s="16"/>
      <c r="Q313" s="16"/>
      <c r="R313" s="16"/>
      <c r="S313" s="16"/>
      <c r="T313" s="16"/>
      <c r="U313" s="16"/>
      <c r="V313" s="16"/>
      <c r="W313" s="16"/>
      <c r="X313" s="16"/>
      <c r="Y313" s="16"/>
      <c r="Z313" s="46"/>
      <c r="AA313" s="46"/>
      <c r="AB313" s="46"/>
      <c r="AC313" s="16"/>
      <c r="AD313" s="46"/>
      <c r="AE313" s="14"/>
      <c r="AF313" s="4" t="str">
        <f t="shared" si="5"/>
        <v>A307</v>
      </c>
    </row>
    <row r="314" spans="1:32">
      <c r="A314" s="13" t="str">
        <f t="shared" si="6"/>
        <v/>
      </c>
      <c r="B314" s="13"/>
      <c r="C314" s="13"/>
      <c r="D314" s="71"/>
      <c r="E314" s="14"/>
      <c r="F314" s="13"/>
      <c r="G314" s="13"/>
      <c r="H314" s="35"/>
      <c r="I314" s="14"/>
      <c r="J314" s="276"/>
      <c r="K314" s="276"/>
      <c r="L314" s="54"/>
      <c r="M314" s="16"/>
      <c r="N314" s="16"/>
      <c r="O314" s="16"/>
      <c r="P314" s="16"/>
      <c r="Q314" s="16"/>
      <c r="R314" s="16"/>
      <c r="S314" s="16"/>
      <c r="T314" s="16"/>
      <c r="U314" s="16"/>
      <c r="V314" s="16"/>
      <c r="W314" s="16"/>
      <c r="X314" s="16"/>
      <c r="Y314" s="16"/>
      <c r="Z314" s="46"/>
      <c r="AA314" s="46"/>
      <c r="AB314" s="46"/>
      <c r="AC314" s="16"/>
      <c r="AD314" s="46"/>
      <c r="AE314" s="14"/>
      <c r="AF314" s="4" t="str">
        <f t="shared" si="5"/>
        <v>A308</v>
      </c>
    </row>
    <row r="315" spans="1:32">
      <c r="A315" s="13" t="str">
        <f t="shared" si="6"/>
        <v/>
      </c>
      <c r="B315" s="13"/>
      <c r="C315" s="13"/>
      <c r="D315" s="71"/>
      <c r="E315" s="14"/>
      <c r="F315" s="13"/>
      <c r="G315" s="13"/>
      <c r="H315" s="35"/>
      <c r="I315" s="14"/>
      <c r="J315" s="276"/>
      <c r="K315" s="276"/>
      <c r="L315" s="54"/>
      <c r="M315" s="16"/>
      <c r="N315" s="16"/>
      <c r="O315" s="16"/>
      <c r="P315" s="16"/>
      <c r="Q315" s="16"/>
      <c r="R315" s="16"/>
      <c r="S315" s="16"/>
      <c r="T315" s="16"/>
      <c r="U315" s="16"/>
      <c r="V315" s="16"/>
      <c r="W315" s="16"/>
      <c r="X315" s="16"/>
      <c r="Y315" s="16"/>
      <c r="Z315" s="46"/>
      <c r="AA315" s="46"/>
      <c r="AB315" s="46"/>
      <c r="AC315" s="16"/>
      <c r="AD315" s="46"/>
      <c r="AE315" s="14"/>
      <c r="AF315" s="4" t="str">
        <f t="shared" si="5"/>
        <v>A309</v>
      </c>
    </row>
    <row r="316" spans="1:32">
      <c r="A316" s="13" t="str">
        <f t="shared" si="6"/>
        <v/>
      </c>
      <c r="B316" s="13"/>
      <c r="C316" s="13"/>
      <c r="D316" s="71"/>
      <c r="E316" s="14"/>
      <c r="F316" s="13"/>
      <c r="G316" s="13"/>
      <c r="H316" s="35"/>
      <c r="I316" s="14"/>
      <c r="J316" s="276"/>
      <c r="K316" s="276"/>
      <c r="L316" s="54"/>
      <c r="M316" s="16"/>
      <c r="N316" s="16"/>
      <c r="O316" s="16"/>
      <c r="P316" s="16"/>
      <c r="Q316" s="16"/>
      <c r="R316" s="16"/>
      <c r="S316" s="16"/>
      <c r="T316" s="16"/>
      <c r="U316" s="16"/>
      <c r="V316" s="16"/>
      <c r="W316" s="16"/>
      <c r="X316" s="16"/>
      <c r="Y316" s="16"/>
      <c r="Z316" s="46"/>
      <c r="AA316" s="46"/>
      <c r="AB316" s="46"/>
      <c r="AC316" s="16"/>
      <c r="AD316" s="46"/>
      <c r="AE316" s="14"/>
      <c r="AF316" s="4" t="str">
        <f t="shared" si="5"/>
        <v>A310</v>
      </c>
    </row>
    <row r="317" spans="1:32">
      <c r="A317" s="13" t="str">
        <f t="shared" si="6"/>
        <v/>
      </c>
      <c r="B317" s="13"/>
      <c r="C317" s="13"/>
      <c r="D317" s="71"/>
      <c r="E317" s="14"/>
      <c r="F317" s="13"/>
      <c r="G317" s="13"/>
      <c r="H317" s="35"/>
      <c r="I317" s="14"/>
      <c r="J317" s="276"/>
      <c r="K317" s="276"/>
      <c r="L317" s="54"/>
      <c r="M317" s="16"/>
      <c r="N317" s="16"/>
      <c r="O317" s="16"/>
      <c r="P317" s="16"/>
      <c r="Q317" s="16"/>
      <c r="R317" s="16"/>
      <c r="S317" s="16"/>
      <c r="T317" s="16"/>
      <c r="U317" s="16"/>
      <c r="V317" s="16"/>
      <c r="W317" s="16"/>
      <c r="X317" s="16"/>
      <c r="Y317" s="16"/>
      <c r="Z317" s="46"/>
      <c r="AA317" s="46"/>
      <c r="AB317" s="46"/>
      <c r="AC317" s="16"/>
      <c r="AD317" s="46"/>
      <c r="AE317" s="14"/>
      <c r="AF317" s="4" t="str">
        <f t="shared" si="5"/>
        <v>A311</v>
      </c>
    </row>
    <row r="318" spans="1:32">
      <c r="A318" s="13" t="str">
        <f t="shared" si="6"/>
        <v/>
      </c>
      <c r="B318" s="13"/>
      <c r="C318" s="13"/>
      <c r="D318" s="71"/>
      <c r="E318" s="14"/>
      <c r="F318" s="13"/>
      <c r="G318" s="13"/>
      <c r="H318" s="35"/>
      <c r="I318" s="14"/>
      <c r="J318" s="276"/>
      <c r="K318" s="276"/>
      <c r="L318" s="54"/>
      <c r="M318" s="16"/>
      <c r="N318" s="16"/>
      <c r="O318" s="16"/>
      <c r="P318" s="16"/>
      <c r="Q318" s="16"/>
      <c r="R318" s="16"/>
      <c r="S318" s="16"/>
      <c r="T318" s="16"/>
      <c r="U318" s="16"/>
      <c r="V318" s="16"/>
      <c r="W318" s="16"/>
      <c r="X318" s="16"/>
      <c r="Y318" s="16"/>
      <c r="Z318" s="46"/>
      <c r="AA318" s="46"/>
      <c r="AB318" s="46"/>
      <c r="AC318" s="16"/>
      <c r="AD318" s="46"/>
      <c r="AE318" s="14"/>
      <c r="AF318" s="4" t="str">
        <f t="shared" si="5"/>
        <v>A312</v>
      </c>
    </row>
    <row r="319" spans="1:32">
      <c r="A319" s="13" t="str">
        <f t="shared" si="6"/>
        <v/>
      </c>
      <c r="B319" s="13"/>
      <c r="C319" s="13"/>
      <c r="D319" s="71"/>
      <c r="E319" s="14"/>
      <c r="F319" s="13"/>
      <c r="G319" s="13"/>
      <c r="H319" s="35"/>
      <c r="I319" s="14"/>
      <c r="J319" s="276"/>
      <c r="K319" s="276"/>
      <c r="L319" s="54"/>
      <c r="M319" s="16"/>
      <c r="N319" s="16"/>
      <c r="O319" s="16"/>
      <c r="P319" s="16"/>
      <c r="Q319" s="16"/>
      <c r="R319" s="16"/>
      <c r="S319" s="16"/>
      <c r="T319" s="16"/>
      <c r="U319" s="16"/>
      <c r="V319" s="16"/>
      <c r="W319" s="16"/>
      <c r="X319" s="16"/>
      <c r="Y319" s="16"/>
      <c r="Z319" s="46"/>
      <c r="AA319" s="46"/>
      <c r="AB319" s="46"/>
      <c r="AC319" s="16"/>
      <c r="AD319" s="46"/>
      <c r="AE319" s="14"/>
      <c r="AF319" s="4" t="str">
        <f t="shared" si="5"/>
        <v>A313</v>
      </c>
    </row>
    <row r="320" spans="1:32">
      <c r="A320" s="13" t="str">
        <f t="shared" si="6"/>
        <v/>
      </c>
      <c r="B320" s="13"/>
      <c r="C320" s="13"/>
      <c r="D320" s="71"/>
      <c r="E320" s="14"/>
      <c r="F320" s="13"/>
      <c r="G320" s="13"/>
      <c r="H320" s="35"/>
      <c r="I320" s="14"/>
      <c r="J320" s="276"/>
      <c r="K320" s="276"/>
      <c r="L320" s="54"/>
      <c r="M320" s="16"/>
      <c r="N320" s="16"/>
      <c r="O320" s="16"/>
      <c r="P320" s="16"/>
      <c r="Q320" s="16"/>
      <c r="R320" s="16"/>
      <c r="S320" s="16"/>
      <c r="T320" s="16"/>
      <c r="U320" s="16"/>
      <c r="V320" s="16"/>
      <c r="W320" s="16"/>
      <c r="X320" s="16"/>
      <c r="Y320" s="16"/>
      <c r="Z320" s="46"/>
      <c r="AA320" s="46"/>
      <c r="AB320" s="46"/>
      <c r="AC320" s="16"/>
      <c r="AD320" s="46"/>
      <c r="AE320" s="14"/>
      <c r="AF320" s="4" t="str">
        <f t="shared" si="5"/>
        <v>A314</v>
      </c>
    </row>
    <row r="321" spans="1:32">
      <c r="A321" s="13" t="str">
        <f t="shared" si="6"/>
        <v/>
      </c>
      <c r="B321" s="13"/>
      <c r="C321" s="13"/>
      <c r="D321" s="71"/>
      <c r="E321" s="14"/>
      <c r="F321" s="13"/>
      <c r="G321" s="13"/>
      <c r="H321" s="35"/>
      <c r="I321" s="14"/>
      <c r="J321" s="276"/>
      <c r="K321" s="276"/>
      <c r="L321" s="54"/>
      <c r="M321" s="16"/>
      <c r="N321" s="16"/>
      <c r="O321" s="16"/>
      <c r="P321" s="16"/>
      <c r="Q321" s="16"/>
      <c r="R321" s="16"/>
      <c r="S321" s="16"/>
      <c r="T321" s="16"/>
      <c r="U321" s="16"/>
      <c r="V321" s="16"/>
      <c r="W321" s="16"/>
      <c r="X321" s="16"/>
      <c r="Y321" s="16"/>
      <c r="Z321" s="46"/>
      <c r="AA321" s="46"/>
      <c r="AB321" s="46"/>
      <c r="AC321" s="16"/>
      <c r="AD321" s="46"/>
      <c r="AE321" s="14"/>
      <c r="AF321" s="4" t="str">
        <f t="shared" si="5"/>
        <v>A315</v>
      </c>
    </row>
    <row r="322" spans="1:32">
      <c r="A322" s="13" t="str">
        <f t="shared" si="6"/>
        <v/>
      </c>
      <c r="B322" s="13"/>
      <c r="C322" s="13"/>
      <c r="D322" s="71"/>
      <c r="E322" s="14"/>
      <c r="F322" s="13"/>
      <c r="G322" s="13"/>
      <c r="H322" s="35"/>
      <c r="I322" s="14"/>
      <c r="J322" s="276"/>
      <c r="K322" s="276"/>
      <c r="L322" s="54"/>
      <c r="M322" s="16"/>
      <c r="N322" s="16"/>
      <c r="O322" s="16"/>
      <c r="P322" s="16"/>
      <c r="Q322" s="16"/>
      <c r="R322" s="16"/>
      <c r="S322" s="16"/>
      <c r="T322" s="16"/>
      <c r="U322" s="16"/>
      <c r="V322" s="16"/>
      <c r="W322" s="16"/>
      <c r="X322" s="16"/>
      <c r="Y322" s="16"/>
      <c r="Z322" s="46"/>
      <c r="AA322" s="46"/>
      <c r="AB322" s="46"/>
      <c r="AC322" s="16"/>
      <c r="AD322" s="46"/>
      <c r="AE322" s="14"/>
      <c r="AF322" s="4" t="str">
        <f t="shared" si="5"/>
        <v>A316</v>
      </c>
    </row>
    <row r="323" spans="1:32">
      <c r="A323" s="13" t="str">
        <f t="shared" si="6"/>
        <v/>
      </c>
      <c r="B323" s="13"/>
      <c r="C323" s="13"/>
      <c r="D323" s="71"/>
      <c r="E323" s="14"/>
      <c r="F323" s="13"/>
      <c r="G323" s="13"/>
      <c r="H323" s="35"/>
      <c r="I323" s="14"/>
      <c r="J323" s="276"/>
      <c r="K323" s="276"/>
      <c r="L323" s="54"/>
      <c r="M323" s="16"/>
      <c r="N323" s="16"/>
      <c r="O323" s="16"/>
      <c r="P323" s="16"/>
      <c r="Q323" s="16"/>
      <c r="R323" s="16"/>
      <c r="S323" s="16"/>
      <c r="T323" s="16"/>
      <c r="U323" s="16"/>
      <c r="V323" s="16"/>
      <c r="W323" s="16"/>
      <c r="X323" s="16"/>
      <c r="Y323" s="16"/>
      <c r="Z323" s="46"/>
      <c r="AA323" s="46"/>
      <c r="AB323" s="46"/>
      <c r="AC323" s="16"/>
      <c r="AD323" s="46"/>
      <c r="AE323" s="14"/>
      <c r="AF323" s="4" t="str">
        <f t="shared" si="5"/>
        <v>A317</v>
      </c>
    </row>
    <row r="324" spans="1:32">
      <c r="A324" s="13" t="str">
        <f t="shared" si="6"/>
        <v/>
      </c>
      <c r="B324" s="13"/>
      <c r="C324" s="13"/>
      <c r="D324" s="71"/>
      <c r="E324" s="14"/>
      <c r="F324" s="13"/>
      <c r="G324" s="13"/>
      <c r="H324" s="35"/>
      <c r="I324" s="14"/>
      <c r="J324" s="276"/>
      <c r="K324" s="276"/>
      <c r="L324" s="54"/>
      <c r="M324" s="16"/>
      <c r="N324" s="16"/>
      <c r="O324" s="16"/>
      <c r="P324" s="16"/>
      <c r="Q324" s="16"/>
      <c r="R324" s="16"/>
      <c r="S324" s="16"/>
      <c r="T324" s="16"/>
      <c r="U324" s="16"/>
      <c r="V324" s="16"/>
      <c r="W324" s="16"/>
      <c r="X324" s="16"/>
      <c r="Y324" s="16"/>
      <c r="Z324" s="46"/>
      <c r="AA324" s="46"/>
      <c r="AB324" s="46"/>
      <c r="AC324" s="16"/>
      <c r="AD324" s="46"/>
      <c r="AE324" s="14"/>
      <c r="AF324" s="4" t="str">
        <f t="shared" si="5"/>
        <v>A318</v>
      </c>
    </row>
    <row r="325" spans="1:32">
      <c r="A325" s="13" t="str">
        <f t="shared" si="6"/>
        <v/>
      </c>
      <c r="B325" s="13"/>
      <c r="C325" s="13"/>
      <c r="D325" s="71"/>
      <c r="E325" s="14"/>
      <c r="F325" s="13"/>
      <c r="G325" s="13"/>
      <c r="H325" s="35"/>
      <c r="I325" s="14"/>
      <c r="J325" s="276"/>
      <c r="K325" s="276"/>
      <c r="L325" s="54"/>
      <c r="M325" s="16"/>
      <c r="N325" s="16"/>
      <c r="O325" s="16"/>
      <c r="P325" s="16"/>
      <c r="Q325" s="16"/>
      <c r="R325" s="16"/>
      <c r="S325" s="16"/>
      <c r="T325" s="16"/>
      <c r="U325" s="16"/>
      <c r="V325" s="16"/>
      <c r="W325" s="16"/>
      <c r="X325" s="16"/>
      <c r="Y325" s="16"/>
      <c r="Z325" s="46"/>
      <c r="AA325" s="46"/>
      <c r="AB325" s="46"/>
      <c r="AC325" s="16"/>
      <c r="AD325" s="46"/>
      <c r="AE325" s="14"/>
      <c r="AF325" s="4" t="str">
        <f t="shared" si="5"/>
        <v>A319</v>
      </c>
    </row>
    <row r="326" spans="1:32">
      <c r="A326" s="13" t="str">
        <f t="shared" si="6"/>
        <v/>
      </c>
      <c r="B326" s="13"/>
      <c r="C326" s="13"/>
      <c r="D326" s="71"/>
      <c r="E326" s="14"/>
      <c r="F326" s="13"/>
      <c r="G326" s="13"/>
      <c r="H326" s="35"/>
      <c r="I326" s="14"/>
      <c r="J326" s="276"/>
      <c r="K326" s="276"/>
      <c r="L326" s="54"/>
      <c r="M326" s="16"/>
      <c r="N326" s="16"/>
      <c r="O326" s="16"/>
      <c r="P326" s="16"/>
      <c r="Q326" s="16"/>
      <c r="R326" s="16"/>
      <c r="S326" s="16"/>
      <c r="T326" s="16"/>
      <c r="U326" s="16"/>
      <c r="V326" s="16"/>
      <c r="W326" s="16"/>
      <c r="X326" s="16"/>
      <c r="Y326" s="16"/>
      <c r="Z326" s="46"/>
      <c r="AA326" s="46"/>
      <c r="AB326" s="46"/>
      <c r="AC326" s="16"/>
      <c r="AD326" s="46"/>
      <c r="AE326" s="14"/>
      <c r="AF326" s="4" t="str">
        <f t="shared" ref="AF326:AF385" si="7">"A"&amp;ROW()-6</f>
        <v>A320</v>
      </c>
    </row>
    <row r="327" spans="1:32">
      <c r="A327" s="13" t="str">
        <f t="shared" si="6"/>
        <v/>
      </c>
      <c r="B327" s="13"/>
      <c r="C327" s="13"/>
      <c r="D327" s="71"/>
      <c r="E327" s="14"/>
      <c r="F327" s="13"/>
      <c r="G327" s="13"/>
      <c r="H327" s="35"/>
      <c r="I327" s="14"/>
      <c r="J327" s="276"/>
      <c r="K327" s="276"/>
      <c r="L327" s="54"/>
      <c r="M327" s="16"/>
      <c r="N327" s="16"/>
      <c r="O327" s="16"/>
      <c r="P327" s="16"/>
      <c r="Q327" s="16"/>
      <c r="R327" s="16"/>
      <c r="S327" s="16"/>
      <c r="T327" s="16"/>
      <c r="U327" s="16"/>
      <c r="V327" s="16"/>
      <c r="W327" s="16"/>
      <c r="X327" s="16"/>
      <c r="Y327" s="16"/>
      <c r="Z327" s="46"/>
      <c r="AA327" s="46"/>
      <c r="AB327" s="46"/>
      <c r="AC327" s="16"/>
      <c r="AD327" s="46"/>
      <c r="AE327" s="14"/>
      <c r="AF327" s="4" t="str">
        <f t="shared" si="7"/>
        <v>A321</v>
      </c>
    </row>
    <row r="328" spans="1:32">
      <c r="A328" s="13" t="str">
        <f t="shared" ref="A328:A385" si="8">IF(I328="","",ROW()-6)</f>
        <v/>
      </c>
      <c r="B328" s="13"/>
      <c r="C328" s="13"/>
      <c r="D328" s="71"/>
      <c r="E328" s="14"/>
      <c r="F328" s="13"/>
      <c r="G328" s="13"/>
      <c r="H328" s="35"/>
      <c r="I328" s="14"/>
      <c r="J328" s="276"/>
      <c r="K328" s="276"/>
      <c r="L328" s="54"/>
      <c r="M328" s="16"/>
      <c r="N328" s="16"/>
      <c r="O328" s="16"/>
      <c r="P328" s="16"/>
      <c r="Q328" s="16"/>
      <c r="R328" s="16"/>
      <c r="S328" s="16"/>
      <c r="T328" s="16"/>
      <c r="U328" s="16"/>
      <c r="V328" s="16"/>
      <c r="W328" s="16"/>
      <c r="X328" s="16"/>
      <c r="Y328" s="16"/>
      <c r="Z328" s="46"/>
      <c r="AA328" s="46"/>
      <c r="AB328" s="46"/>
      <c r="AC328" s="16"/>
      <c r="AD328" s="46"/>
      <c r="AE328" s="14"/>
      <c r="AF328" s="4" t="str">
        <f t="shared" si="7"/>
        <v>A322</v>
      </c>
    </row>
    <row r="329" spans="1:32">
      <c r="A329" s="13" t="str">
        <f t="shared" si="8"/>
        <v/>
      </c>
      <c r="B329" s="13"/>
      <c r="C329" s="13"/>
      <c r="D329" s="71"/>
      <c r="E329" s="14"/>
      <c r="F329" s="13"/>
      <c r="G329" s="13"/>
      <c r="H329" s="35"/>
      <c r="I329" s="14"/>
      <c r="J329" s="276"/>
      <c r="K329" s="276"/>
      <c r="L329" s="54"/>
      <c r="M329" s="16"/>
      <c r="N329" s="16"/>
      <c r="O329" s="16"/>
      <c r="P329" s="16"/>
      <c r="Q329" s="16"/>
      <c r="R329" s="16"/>
      <c r="S329" s="16"/>
      <c r="T329" s="16"/>
      <c r="U329" s="16"/>
      <c r="V329" s="16"/>
      <c r="W329" s="16"/>
      <c r="X329" s="16"/>
      <c r="Y329" s="16"/>
      <c r="Z329" s="46"/>
      <c r="AA329" s="46"/>
      <c r="AB329" s="46"/>
      <c r="AC329" s="16"/>
      <c r="AD329" s="46"/>
      <c r="AE329" s="14"/>
      <c r="AF329" s="4" t="str">
        <f t="shared" si="7"/>
        <v>A323</v>
      </c>
    </row>
    <row r="330" spans="1:32">
      <c r="A330" s="13" t="str">
        <f t="shared" si="8"/>
        <v/>
      </c>
      <c r="B330" s="13"/>
      <c r="C330" s="13"/>
      <c r="D330" s="71"/>
      <c r="E330" s="14"/>
      <c r="F330" s="13"/>
      <c r="G330" s="13"/>
      <c r="H330" s="35"/>
      <c r="I330" s="14"/>
      <c r="J330" s="276"/>
      <c r="K330" s="276"/>
      <c r="L330" s="54"/>
      <c r="M330" s="16"/>
      <c r="N330" s="16"/>
      <c r="O330" s="16"/>
      <c r="P330" s="16"/>
      <c r="Q330" s="16"/>
      <c r="R330" s="16"/>
      <c r="S330" s="16"/>
      <c r="T330" s="16"/>
      <c r="U330" s="16"/>
      <c r="V330" s="16"/>
      <c r="W330" s="16"/>
      <c r="X330" s="16"/>
      <c r="Y330" s="16"/>
      <c r="Z330" s="46"/>
      <c r="AA330" s="46"/>
      <c r="AB330" s="46"/>
      <c r="AC330" s="16"/>
      <c r="AD330" s="46"/>
      <c r="AE330" s="14"/>
      <c r="AF330" s="4" t="str">
        <f t="shared" si="7"/>
        <v>A324</v>
      </c>
    </row>
    <row r="331" spans="1:32">
      <c r="A331" s="13" t="str">
        <f t="shared" si="8"/>
        <v/>
      </c>
      <c r="B331" s="13"/>
      <c r="C331" s="13"/>
      <c r="D331" s="71"/>
      <c r="E331" s="14"/>
      <c r="F331" s="13"/>
      <c r="G331" s="13"/>
      <c r="H331" s="35"/>
      <c r="I331" s="14"/>
      <c r="J331" s="276"/>
      <c r="K331" s="276"/>
      <c r="L331" s="54"/>
      <c r="M331" s="16"/>
      <c r="N331" s="16"/>
      <c r="O331" s="16"/>
      <c r="P331" s="16"/>
      <c r="Q331" s="16"/>
      <c r="R331" s="16"/>
      <c r="S331" s="16"/>
      <c r="T331" s="16"/>
      <c r="U331" s="16"/>
      <c r="V331" s="16"/>
      <c r="W331" s="16"/>
      <c r="X331" s="16"/>
      <c r="Y331" s="16"/>
      <c r="Z331" s="46"/>
      <c r="AA331" s="46"/>
      <c r="AB331" s="46"/>
      <c r="AC331" s="16"/>
      <c r="AD331" s="46"/>
      <c r="AE331" s="14"/>
      <c r="AF331" s="4" t="str">
        <f t="shared" si="7"/>
        <v>A325</v>
      </c>
    </row>
    <row r="332" spans="1:32">
      <c r="A332" s="13" t="str">
        <f t="shared" si="8"/>
        <v/>
      </c>
      <c r="B332" s="13"/>
      <c r="C332" s="13"/>
      <c r="D332" s="71"/>
      <c r="E332" s="14"/>
      <c r="F332" s="13"/>
      <c r="G332" s="13"/>
      <c r="H332" s="35"/>
      <c r="I332" s="14"/>
      <c r="J332" s="276"/>
      <c r="K332" s="276"/>
      <c r="L332" s="54"/>
      <c r="M332" s="16"/>
      <c r="N332" s="16"/>
      <c r="O332" s="16"/>
      <c r="P332" s="16"/>
      <c r="Q332" s="16"/>
      <c r="R332" s="16"/>
      <c r="S332" s="16"/>
      <c r="T332" s="16"/>
      <c r="U332" s="16"/>
      <c r="V332" s="16"/>
      <c r="W332" s="16"/>
      <c r="X332" s="16"/>
      <c r="Y332" s="16"/>
      <c r="Z332" s="46"/>
      <c r="AA332" s="46"/>
      <c r="AB332" s="46"/>
      <c r="AC332" s="16"/>
      <c r="AD332" s="46"/>
      <c r="AE332" s="14"/>
      <c r="AF332" s="4" t="str">
        <f t="shared" si="7"/>
        <v>A326</v>
      </c>
    </row>
    <row r="333" spans="1:32">
      <c r="A333" s="13" t="str">
        <f t="shared" si="8"/>
        <v/>
      </c>
      <c r="B333" s="13"/>
      <c r="C333" s="13"/>
      <c r="D333" s="71"/>
      <c r="E333" s="14"/>
      <c r="F333" s="13"/>
      <c r="G333" s="13"/>
      <c r="H333" s="35"/>
      <c r="I333" s="14"/>
      <c r="J333" s="276"/>
      <c r="K333" s="276"/>
      <c r="L333" s="54"/>
      <c r="M333" s="16"/>
      <c r="N333" s="16"/>
      <c r="O333" s="16"/>
      <c r="P333" s="16"/>
      <c r="Q333" s="16"/>
      <c r="R333" s="16"/>
      <c r="S333" s="16"/>
      <c r="T333" s="16"/>
      <c r="U333" s="16"/>
      <c r="V333" s="16"/>
      <c r="W333" s="16"/>
      <c r="X333" s="16"/>
      <c r="Y333" s="16"/>
      <c r="Z333" s="46"/>
      <c r="AA333" s="46"/>
      <c r="AB333" s="46"/>
      <c r="AC333" s="16"/>
      <c r="AD333" s="46"/>
      <c r="AE333" s="14"/>
      <c r="AF333" s="4" t="str">
        <f t="shared" si="7"/>
        <v>A327</v>
      </c>
    </row>
    <row r="334" spans="1:32">
      <c r="A334" s="13" t="str">
        <f t="shared" si="8"/>
        <v/>
      </c>
      <c r="B334" s="13"/>
      <c r="C334" s="13"/>
      <c r="D334" s="71"/>
      <c r="E334" s="14"/>
      <c r="F334" s="13"/>
      <c r="G334" s="13"/>
      <c r="H334" s="35"/>
      <c r="I334" s="14"/>
      <c r="J334" s="276"/>
      <c r="K334" s="276"/>
      <c r="L334" s="54"/>
      <c r="M334" s="16"/>
      <c r="N334" s="16"/>
      <c r="O334" s="16"/>
      <c r="P334" s="16"/>
      <c r="Q334" s="16"/>
      <c r="R334" s="16"/>
      <c r="S334" s="16"/>
      <c r="T334" s="16"/>
      <c r="U334" s="16"/>
      <c r="V334" s="16"/>
      <c r="W334" s="16"/>
      <c r="X334" s="16"/>
      <c r="Y334" s="16"/>
      <c r="Z334" s="46"/>
      <c r="AA334" s="46"/>
      <c r="AB334" s="46"/>
      <c r="AC334" s="16"/>
      <c r="AD334" s="46"/>
      <c r="AE334" s="14"/>
      <c r="AF334" s="4" t="str">
        <f t="shared" si="7"/>
        <v>A328</v>
      </c>
    </row>
    <row r="335" spans="1:32">
      <c r="A335" s="13" t="str">
        <f t="shared" si="8"/>
        <v/>
      </c>
      <c r="B335" s="13"/>
      <c r="C335" s="13"/>
      <c r="D335" s="71"/>
      <c r="E335" s="14"/>
      <c r="F335" s="13"/>
      <c r="G335" s="13"/>
      <c r="H335" s="35"/>
      <c r="I335" s="14"/>
      <c r="J335" s="276"/>
      <c r="K335" s="276"/>
      <c r="L335" s="54"/>
      <c r="M335" s="16"/>
      <c r="N335" s="16"/>
      <c r="O335" s="16"/>
      <c r="P335" s="16"/>
      <c r="Q335" s="16"/>
      <c r="R335" s="16"/>
      <c r="S335" s="16"/>
      <c r="T335" s="16"/>
      <c r="U335" s="16"/>
      <c r="V335" s="16"/>
      <c r="W335" s="16"/>
      <c r="X335" s="16"/>
      <c r="Y335" s="16"/>
      <c r="Z335" s="46"/>
      <c r="AA335" s="46"/>
      <c r="AB335" s="46"/>
      <c r="AC335" s="16"/>
      <c r="AD335" s="46"/>
      <c r="AE335" s="14"/>
      <c r="AF335" s="4" t="str">
        <f t="shared" si="7"/>
        <v>A329</v>
      </c>
    </row>
    <row r="336" spans="1:32">
      <c r="A336" s="13" t="str">
        <f t="shared" si="8"/>
        <v/>
      </c>
      <c r="B336" s="13"/>
      <c r="C336" s="13"/>
      <c r="D336" s="71"/>
      <c r="E336" s="14"/>
      <c r="F336" s="13"/>
      <c r="G336" s="13"/>
      <c r="H336" s="35"/>
      <c r="I336" s="14"/>
      <c r="J336" s="276"/>
      <c r="K336" s="276"/>
      <c r="L336" s="54"/>
      <c r="M336" s="16"/>
      <c r="N336" s="16"/>
      <c r="O336" s="16"/>
      <c r="P336" s="16"/>
      <c r="Q336" s="16"/>
      <c r="R336" s="16"/>
      <c r="S336" s="16"/>
      <c r="T336" s="16"/>
      <c r="U336" s="16"/>
      <c r="V336" s="16"/>
      <c r="W336" s="16"/>
      <c r="X336" s="16"/>
      <c r="Y336" s="16"/>
      <c r="Z336" s="46"/>
      <c r="AA336" s="46"/>
      <c r="AB336" s="46"/>
      <c r="AC336" s="16"/>
      <c r="AD336" s="46"/>
      <c r="AE336" s="14"/>
      <c r="AF336" s="4" t="str">
        <f t="shared" si="7"/>
        <v>A330</v>
      </c>
    </row>
    <row r="337" spans="1:32">
      <c r="A337" s="13" t="str">
        <f t="shared" si="8"/>
        <v/>
      </c>
      <c r="B337" s="13"/>
      <c r="C337" s="13"/>
      <c r="D337" s="71"/>
      <c r="E337" s="14"/>
      <c r="F337" s="13"/>
      <c r="G337" s="13"/>
      <c r="H337" s="35"/>
      <c r="I337" s="14"/>
      <c r="J337" s="276"/>
      <c r="K337" s="276"/>
      <c r="L337" s="54"/>
      <c r="M337" s="16"/>
      <c r="N337" s="16"/>
      <c r="O337" s="16"/>
      <c r="P337" s="16"/>
      <c r="Q337" s="16"/>
      <c r="R337" s="16"/>
      <c r="S337" s="16"/>
      <c r="T337" s="16"/>
      <c r="U337" s="16"/>
      <c r="V337" s="16"/>
      <c r="W337" s="16"/>
      <c r="X337" s="16"/>
      <c r="Y337" s="16"/>
      <c r="Z337" s="46"/>
      <c r="AA337" s="46"/>
      <c r="AB337" s="46"/>
      <c r="AC337" s="16"/>
      <c r="AD337" s="46"/>
      <c r="AE337" s="14"/>
      <c r="AF337" s="4" t="str">
        <f t="shared" si="7"/>
        <v>A331</v>
      </c>
    </row>
    <row r="338" spans="1:32">
      <c r="A338" s="13" t="str">
        <f t="shared" si="8"/>
        <v/>
      </c>
      <c r="B338" s="13"/>
      <c r="C338" s="13"/>
      <c r="D338" s="71"/>
      <c r="E338" s="14"/>
      <c r="F338" s="13"/>
      <c r="G338" s="13"/>
      <c r="H338" s="35"/>
      <c r="I338" s="14"/>
      <c r="J338" s="276"/>
      <c r="K338" s="276"/>
      <c r="L338" s="54"/>
      <c r="M338" s="16"/>
      <c r="N338" s="16"/>
      <c r="O338" s="16"/>
      <c r="P338" s="16"/>
      <c r="Q338" s="16"/>
      <c r="R338" s="16"/>
      <c r="S338" s="16"/>
      <c r="T338" s="16"/>
      <c r="U338" s="16"/>
      <c r="V338" s="16"/>
      <c r="W338" s="16"/>
      <c r="X338" s="16"/>
      <c r="Y338" s="16"/>
      <c r="Z338" s="46"/>
      <c r="AA338" s="46"/>
      <c r="AB338" s="46"/>
      <c r="AC338" s="16"/>
      <c r="AD338" s="46"/>
      <c r="AE338" s="14"/>
      <c r="AF338" s="4" t="str">
        <f t="shared" si="7"/>
        <v>A332</v>
      </c>
    </row>
    <row r="339" spans="1:32">
      <c r="A339" s="13" t="str">
        <f t="shared" si="8"/>
        <v/>
      </c>
      <c r="B339" s="13"/>
      <c r="C339" s="13"/>
      <c r="D339" s="71"/>
      <c r="E339" s="14"/>
      <c r="F339" s="13"/>
      <c r="G339" s="13"/>
      <c r="H339" s="35"/>
      <c r="I339" s="14"/>
      <c r="J339" s="276"/>
      <c r="K339" s="276"/>
      <c r="L339" s="54"/>
      <c r="M339" s="16"/>
      <c r="N339" s="16"/>
      <c r="O339" s="16"/>
      <c r="P339" s="16"/>
      <c r="Q339" s="16"/>
      <c r="R339" s="16"/>
      <c r="S339" s="16"/>
      <c r="T339" s="16"/>
      <c r="U339" s="16"/>
      <c r="V339" s="16"/>
      <c r="W339" s="16"/>
      <c r="X339" s="16"/>
      <c r="Y339" s="16"/>
      <c r="Z339" s="46"/>
      <c r="AA339" s="46"/>
      <c r="AB339" s="46"/>
      <c r="AC339" s="16"/>
      <c r="AD339" s="46"/>
      <c r="AE339" s="14"/>
      <c r="AF339" s="4" t="str">
        <f t="shared" si="7"/>
        <v>A333</v>
      </c>
    </row>
    <row r="340" spans="1:32">
      <c r="A340" s="13" t="str">
        <f t="shared" si="8"/>
        <v/>
      </c>
      <c r="B340" s="13"/>
      <c r="C340" s="13"/>
      <c r="D340" s="71"/>
      <c r="E340" s="14"/>
      <c r="F340" s="13"/>
      <c r="G340" s="13"/>
      <c r="H340" s="35"/>
      <c r="I340" s="14"/>
      <c r="J340" s="276"/>
      <c r="K340" s="276"/>
      <c r="L340" s="54"/>
      <c r="M340" s="16"/>
      <c r="N340" s="16"/>
      <c r="O340" s="16"/>
      <c r="P340" s="16"/>
      <c r="Q340" s="16"/>
      <c r="R340" s="16"/>
      <c r="S340" s="16"/>
      <c r="T340" s="16"/>
      <c r="U340" s="16"/>
      <c r="V340" s="16"/>
      <c r="W340" s="16"/>
      <c r="X340" s="16"/>
      <c r="Y340" s="16"/>
      <c r="Z340" s="46"/>
      <c r="AA340" s="46"/>
      <c r="AB340" s="46"/>
      <c r="AC340" s="16"/>
      <c r="AD340" s="46"/>
      <c r="AE340" s="14"/>
      <c r="AF340" s="4" t="str">
        <f t="shared" si="7"/>
        <v>A334</v>
      </c>
    </row>
    <row r="341" spans="1:32">
      <c r="A341" s="13" t="str">
        <f t="shared" si="8"/>
        <v/>
      </c>
      <c r="B341" s="13"/>
      <c r="C341" s="13"/>
      <c r="D341" s="71"/>
      <c r="E341" s="14"/>
      <c r="F341" s="13"/>
      <c r="G341" s="13"/>
      <c r="H341" s="35"/>
      <c r="I341" s="14"/>
      <c r="J341" s="276"/>
      <c r="K341" s="276"/>
      <c r="L341" s="54"/>
      <c r="M341" s="16"/>
      <c r="N341" s="16"/>
      <c r="O341" s="16"/>
      <c r="P341" s="16"/>
      <c r="Q341" s="16"/>
      <c r="R341" s="16"/>
      <c r="S341" s="16"/>
      <c r="T341" s="16"/>
      <c r="U341" s="16"/>
      <c r="V341" s="16"/>
      <c r="W341" s="16"/>
      <c r="X341" s="16"/>
      <c r="Y341" s="16"/>
      <c r="Z341" s="46"/>
      <c r="AA341" s="46"/>
      <c r="AB341" s="46"/>
      <c r="AC341" s="16"/>
      <c r="AD341" s="46"/>
      <c r="AE341" s="14"/>
      <c r="AF341" s="4" t="str">
        <f t="shared" si="7"/>
        <v>A335</v>
      </c>
    </row>
    <row r="342" spans="1:32">
      <c r="A342" s="13" t="str">
        <f t="shared" si="8"/>
        <v/>
      </c>
      <c r="B342" s="13"/>
      <c r="C342" s="13"/>
      <c r="D342" s="71"/>
      <c r="E342" s="14"/>
      <c r="F342" s="13"/>
      <c r="G342" s="13"/>
      <c r="H342" s="35"/>
      <c r="I342" s="14"/>
      <c r="J342" s="276"/>
      <c r="K342" s="276"/>
      <c r="L342" s="54"/>
      <c r="M342" s="16"/>
      <c r="N342" s="16"/>
      <c r="O342" s="16"/>
      <c r="P342" s="16"/>
      <c r="Q342" s="16"/>
      <c r="R342" s="16"/>
      <c r="S342" s="16"/>
      <c r="T342" s="16"/>
      <c r="U342" s="16"/>
      <c r="V342" s="16"/>
      <c r="W342" s="16"/>
      <c r="X342" s="16"/>
      <c r="Y342" s="16"/>
      <c r="Z342" s="46"/>
      <c r="AA342" s="46"/>
      <c r="AB342" s="46"/>
      <c r="AC342" s="16"/>
      <c r="AD342" s="46"/>
      <c r="AE342" s="14"/>
      <c r="AF342" s="4" t="str">
        <f t="shared" si="7"/>
        <v>A336</v>
      </c>
    </row>
    <row r="343" spans="1:32">
      <c r="A343" s="13" t="str">
        <f t="shared" si="8"/>
        <v/>
      </c>
      <c r="B343" s="13"/>
      <c r="C343" s="13"/>
      <c r="D343" s="71"/>
      <c r="E343" s="14"/>
      <c r="F343" s="13"/>
      <c r="G343" s="13"/>
      <c r="H343" s="35"/>
      <c r="I343" s="14"/>
      <c r="J343" s="276"/>
      <c r="K343" s="276"/>
      <c r="L343" s="54"/>
      <c r="M343" s="16"/>
      <c r="N343" s="16"/>
      <c r="O343" s="16"/>
      <c r="P343" s="16"/>
      <c r="Q343" s="16"/>
      <c r="R343" s="16"/>
      <c r="S343" s="16"/>
      <c r="T343" s="16"/>
      <c r="U343" s="16"/>
      <c r="V343" s="16"/>
      <c r="W343" s="16"/>
      <c r="X343" s="16"/>
      <c r="Y343" s="16"/>
      <c r="Z343" s="46"/>
      <c r="AA343" s="46"/>
      <c r="AB343" s="46"/>
      <c r="AC343" s="16"/>
      <c r="AD343" s="46"/>
      <c r="AE343" s="14"/>
      <c r="AF343" s="4" t="str">
        <f t="shared" si="7"/>
        <v>A337</v>
      </c>
    </row>
    <row r="344" spans="1:32">
      <c r="A344" s="13" t="str">
        <f t="shared" si="8"/>
        <v/>
      </c>
      <c r="B344" s="13"/>
      <c r="C344" s="13"/>
      <c r="D344" s="71"/>
      <c r="E344" s="14"/>
      <c r="F344" s="13"/>
      <c r="G344" s="13"/>
      <c r="H344" s="35"/>
      <c r="I344" s="14"/>
      <c r="J344" s="276"/>
      <c r="K344" s="276"/>
      <c r="L344" s="54"/>
      <c r="M344" s="16"/>
      <c r="N344" s="16"/>
      <c r="O344" s="16"/>
      <c r="P344" s="16"/>
      <c r="Q344" s="16"/>
      <c r="R344" s="16"/>
      <c r="S344" s="16"/>
      <c r="T344" s="16"/>
      <c r="U344" s="16"/>
      <c r="V344" s="16"/>
      <c r="W344" s="16"/>
      <c r="X344" s="16"/>
      <c r="Y344" s="16"/>
      <c r="Z344" s="46"/>
      <c r="AA344" s="46"/>
      <c r="AB344" s="46"/>
      <c r="AC344" s="16"/>
      <c r="AD344" s="46"/>
      <c r="AE344" s="14"/>
      <c r="AF344" s="4" t="str">
        <f t="shared" si="7"/>
        <v>A338</v>
      </c>
    </row>
    <row r="345" spans="1:32">
      <c r="A345" s="13" t="str">
        <f t="shared" si="8"/>
        <v/>
      </c>
      <c r="B345" s="13"/>
      <c r="C345" s="13"/>
      <c r="D345" s="71"/>
      <c r="E345" s="14"/>
      <c r="F345" s="13"/>
      <c r="G345" s="13"/>
      <c r="H345" s="35"/>
      <c r="I345" s="14"/>
      <c r="J345" s="276"/>
      <c r="K345" s="276"/>
      <c r="L345" s="54"/>
      <c r="M345" s="16"/>
      <c r="N345" s="16"/>
      <c r="O345" s="16"/>
      <c r="P345" s="16"/>
      <c r="Q345" s="16"/>
      <c r="R345" s="16"/>
      <c r="S345" s="16"/>
      <c r="T345" s="16"/>
      <c r="U345" s="16"/>
      <c r="V345" s="16"/>
      <c r="W345" s="16"/>
      <c r="X345" s="16"/>
      <c r="Y345" s="16"/>
      <c r="Z345" s="46"/>
      <c r="AA345" s="46"/>
      <c r="AB345" s="46"/>
      <c r="AC345" s="16"/>
      <c r="AD345" s="46"/>
      <c r="AE345" s="14"/>
      <c r="AF345" s="4" t="str">
        <f t="shared" si="7"/>
        <v>A339</v>
      </c>
    </row>
    <row r="346" spans="1:32">
      <c r="A346" s="13" t="str">
        <f t="shared" si="8"/>
        <v/>
      </c>
      <c r="B346" s="13"/>
      <c r="C346" s="13"/>
      <c r="D346" s="71"/>
      <c r="E346" s="14"/>
      <c r="F346" s="13"/>
      <c r="G346" s="13"/>
      <c r="H346" s="35"/>
      <c r="I346" s="14"/>
      <c r="J346" s="276"/>
      <c r="K346" s="276"/>
      <c r="L346" s="54"/>
      <c r="M346" s="16"/>
      <c r="N346" s="16"/>
      <c r="O346" s="16"/>
      <c r="P346" s="16"/>
      <c r="Q346" s="16"/>
      <c r="R346" s="16"/>
      <c r="S346" s="16"/>
      <c r="T346" s="16"/>
      <c r="U346" s="16"/>
      <c r="V346" s="16"/>
      <c r="W346" s="16"/>
      <c r="X346" s="16"/>
      <c r="Y346" s="16"/>
      <c r="Z346" s="46"/>
      <c r="AA346" s="46"/>
      <c r="AB346" s="46"/>
      <c r="AC346" s="16"/>
      <c r="AD346" s="46"/>
      <c r="AE346" s="14"/>
      <c r="AF346" s="4" t="str">
        <f t="shared" si="7"/>
        <v>A340</v>
      </c>
    </row>
    <row r="347" spans="1:32">
      <c r="A347" s="13" t="str">
        <f t="shared" si="8"/>
        <v/>
      </c>
      <c r="B347" s="13"/>
      <c r="C347" s="13"/>
      <c r="D347" s="71"/>
      <c r="E347" s="14"/>
      <c r="F347" s="13"/>
      <c r="G347" s="13"/>
      <c r="H347" s="35"/>
      <c r="I347" s="14"/>
      <c r="J347" s="276"/>
      <c r="K347" s="276"/>
      <c r="L347" s="54"/>
      <c r="M347" s="16"/>
      <c r="N347" s="16"/>
      <c r="O347" s="16"/>
      <c r="P347" s="16"/>
      <c r="Q347" s="16"/>
      <c r="R347" s="16"/>
      <c r="S347" s="16"/>
      <c r="T347" s="16"/>
      <c r="U347" s="16"/>
      <c r="V347" s="16"/>
      <c r="W347" s="16"/>
      <c r="X347" s="16"/>
      <c r="Y347" s="16"/>
      <c r="Z347" s="46"/>
      <c r="AA347" s="46"/>
      <c r="AB347" s="46"/>
      <c r="AC347" s="16"/>
      <c r="AD347" s="46"/>
      <c r="AE347" s="14"/>
      <c r="AF347" s="4" t="str">
        <f t="shared" si="7"/>
        <v>A341</v>
      </c>
    </row>
    <row r="348" spans="1:32">
      <c r="A348" s="13" t="str">
        <f t="shared" si="8"/>
        <v/>
      </c>
      <c r="B348" s="13"/>
      <c r="C348" s="13"/>
      <c r="D348" s="71"/>
      <c r="E348" s="14"/>
      <c r="F348" s="13"/>
      <c r="G348" s="13"/>
      <c r="H348" s="35"/>
      <c r="I348" s="14"/>
      <c r="J348" s="276"/>
      <c r="K348" s="276"/>
      <c r="L348" s="54"/>
      <c r="M348" s="16"/>
      <c r="N348" s="16"/>
      <c r="O348" s="16"/>
      <c r="P348" s="16"/>
      <c r="Q348" s="16"/>
      <c r="R348" s="16"/>
      <c r="S348" s="16"/>
      <c r="T348" s="16"/>
      <c r="U348" s="16"/>
      <c r="V348" s="16"/>
      <c r="W348" s="16"/>
      <c r="X348" s="16"/>
      <c r="Y348" s="16"/>
      <c r="Z348" s="46"/>
      <c r="AA348" s="46"/>
      <c r="AB348" s="46"/>
      <c r="AC348" s="16"/>
      <c r="AD348" s="46"/>
      <c r="AE348" s="14"/>
      <c r="AF348" s="4" t="str">
        <f t="shared" si="7"/>
        <v>A342</v>
      </c>
    </row>
    <row r="349" spans="1:32">
      <c r="A349" s="13" t="str">
        <f t="shared" si="8"/>
        <v/>
      </c>
      <c r="B349" s="13"/>
      <c r="C349" s="13"/>
      <c r="D349" s="71"/>
      <c r="E349" s="14"/>
      <c r="F349" s="13"/>
      <c r="G349" s="13"/>
      <c r="H349" s="35"/>
      <c r="I349" s="14"/>
      <c r="J349" s="276"/>
      <c r="K349" s="276"/>
      <c r="L349" s="54"/>
      <c r="M349" s="16"/>
      <c r="N349" s="16"/>
      <c r="O349" s="16"/>
      <c r="P349" s="16"/>
      <c r="Q349" s="16"/>
      <c r="R349" s="16"/>
      <c r="S349" s="16"/>
      <c r="T349" s="16"/>
      <c r="U349" s="16"/>
      <c r="V349" s="16"/>
      <c r="W349" s="16"/>
      <c r="X349" s="16"/>
      <c r="Y349" s="16"/>
      <c r="Z349" s="46"/>
      <c r="AA349" s="46"/>
      <c r="AB349" s="46"/>
      <c r="AC349" s="16"/>
      <c r="AD349" s="46"/>
      <c r="AE349" s="14"/>
      <c r="AF349" s="4" t="str">
        <f t="shared" si="7"/>
        <v>A343</v>
      </c>
    </row>
    <row r="350" spans="1:32">
      <c r="A350" s="13" t="str">
        <f t="shared" si="8"/>
        <v/>
      </c>
      <c r="B350" s="13"/>
      <c r="C350" s="13"/>
      <c r="D350" s="71"/>
      <c r="E350" s="14"/>
      <c r="F350" s="13"/>
      <c r="G350" s="13"/>
      <c r="H350" s="35"/>
      <c r="I350" s="14"/>
      <c r="J350" s="276"/>
      <c r="K350" s="276"/>
      <c r="L350" s="54"/>
      <c r="M350" s="16"/>
      <c r="N350" s="16"/>
      <c r="O350" s="16"/>
      <c r="P350" s="16"/>
      <c r="Q350" s="16"/>
      <c r="R350" s="16"/>
      <c r="S350" s="16"/>
      <c r="T350" s="16"/>
      <c r="U350" s="16"/>
      <c r="V350" s="16"/>
      <c r="W350" s="16"/>
      <c r="X350" s="16"/>
      <c r="Y350" s="16"/>
      <c r="Z350" s="46"/>
      <c r="AA350" s="46"/>
      <c r="AB350" s="46"/>
      <c r="AC350" s="16"/>
      <c r="AD350" s="46"/>
      <c r="AE350" s="14"/>
      <c r="AF350" s="4" t="str">
        <f t="shared" si="7"/>
        <v>A344</v>
      </c>
    </row>
    <row r="351" spans="1:32">
      <c r="A351" s="13" t="str">
        <f t="shared" si="8"/>
        <v/>
      </c>
      <c r="B351" s="13"/>
      <c r="C351" s="13"/>
      <c r="D351" s="71"/>
      <c r="E351" s="14"/>
      <c r="F351" s="13"/>
      <c r="G351" s="13"/>
      <c r="H351" s="35"/>
      <c r="I351" s="14"/>
      <c r="J351" s="276"/>
      <c r="K351" s="276"/>
      <c r="L351" s="54"/>
      <c r="M351" s="16"/>
      <c r="N351" s="16"/>
      <c r="O351" s="16"/>
      <c r="P351" s="16"/>
      <c r="Q351" s="16"/>
      <c r="R351" s="16"/>
      <c r="S351" s="16"/>
      <c r="T351" s="16"/>
      <c r="U351" s="16"/>
      <c r="V351" s="16"/>
      <c r="W351" s="16"/>
      <c r="X351" s="16"/>
      <c r="Y351" s="16"/>
      <c r="Z351" s="46"/>
      <c r="AA351" s="46"/>
      <c r="AB351" s="46"/>
      <c r="AC351" s="16"/>
      <c r="AD351" s="46"/>
      <c r="AE351" s="14"/>
      <c r="AF351" s="4" t="str">
        <f t="shared" si="7"/>
        <v>A345</v>
      </c>
    </row>
    <row r="352" spans="1:32">
      <c r="A352" s="13" t="str">
        <f t="shared" si="8"/>
        <v/>
      </c>
      <c r="B352" s="13"/>
      <c r="C352" s="13"/>
      <c r="D352" s="71"/>
      <c r="E352" s="14"/>
      <c r="F352" s="13"/>
      <c r="G352" s="13"/>
      <c r="H352" s="35"/>
      <c r="I352" s="14"/>
      <c r="J352" s="276"/>
      <c r="K352" s="276"/>
      <c r="L352" s="54"/>
      <c r="M352" s="16"/>
      <c r="N352" s="16"/>
      <c r="O352" s="16"/>
      <c r="P352" s="16"/>
      <c r="Q352" s="16"/>
      <c r="R352" s="16"/>
      <c r="S352" s="16"/>
      <c r="T352" s="16"/>
      <c r="U352" s="16"/>
      <c r="V352" s="16"/>
      <c r="W352" s="16"/>
      <c r="X352" s="16"/>
      <c r="Y352" s="16"/>
      <c r="Z352" s="46"/>
      <c r="AA352" s="46"/>
      <c r="AB352" s="46"/>
      <c r="AC352" s="16"/>
      <c r="AD352" s="46"/>
      <c r="AE352" s="14"/>
      <c r="AF352" s="4" t="str">
        <f t="shared" si="7"/>
        <v>A346</v>
      </c>
    </row>
    <row r="353" spans="1:32">
      <c r="A353" s="13" t="str">
        <f t="shared" si="8"/>
        <v/>
      </c>
      <c r="B353" s="13"/>
      <c r="C353" s="13"/>
      <c r="D353" s="71"/>
      <c r="E353" s="14"/>
      <c r="F353" s="13"/>
      <c r="G353" s="13"/>
      <c r="H353" s="35"/>
      <c r="I353" s="14"/>
      <c r="J353" s="276"/>
      <c r="K353" s="276"/>
      <c r="L353" s="54"/>
      <c r="M353" s="16"/>
      <c r="N353" s="16"/>
      <c r="O353" s="16"/>
      <c r="P353" s="16"/>
      <c r="Q353" s="16"/>
      <c r="R353" s="16"/>
      <c r="S353" s="16"/>
      <c r="T353" s="16"/>
      <c r="U353" s="16"/>
      <c r="V353" s="16"/>
      <c r="W353" s="16"/>
      <c r="X353" s="16"/>
      <c r="Y353" s="16"/>
      <c r="Z353" s="46"/>
      <c r="AA353" s="46"/>
      <c r="AB353" s="46"/>
      <c r="AC353" s="16"/>
      <c r="AD353" s="46"/>
      <c r="AE353" s="14"/>
      <c r="AF353" s="4" t="str">
        <f t="shared" si="7"/>
        <v>A347</v>
      </c>
    </row>
    <row r="354" spans="1:32">
      <c r="A354" s="13" t="str">
        <f t="shared" si="8"/>
        <v/>
      </c>
      <c r="B354" s="13"/>
      <c r="C354" s="13"/>
      <c r="D354" s="71"/>
      <c r="E354" s="14"/>
      <c r="F354" s="13"/>
      <c r="G354" s="13"/>
      <c r="H354" s="35"/>
      <c r="I354" s="14"/>
      <c r="J354" s="276"/>
      <c r="K354" s="276"/>
      <c r="L354" s="54"/>
      <c r="M354" s="16"/>
      <c r="N354" s="16"/>
      <c r="O354" s="16"/>
      <c r="P354" s="16"/>
      <c r="Q354" s="16"/>
      <c r="R354" s="16"/>
      <c r="S354" s="16"/>
      <c r="T354" s="16"/>
      <c r="U354" s="16"/>
      <c r="V354" s="16"/>
      <c r="W354" s="16"/>
      <c r="X354" s="16"/>
      <c r="Y354" s="16"/>
      <c r="Z354" s="46"/>
      <c r="AA354" s="46"/>
      <c r="AB354" s="46"/>
      <c r="AC354" s="16"/>
      <c r="AD354" s="46"/>
      <c r="AE354" s="14"/>
      <c r="AF354" s="4" t="str">
        <f t="shared" si="7"/>
        <v>A348</v>
      </c>
    </row>
    <row r="355" spans="1:32">
      <c r="A355" s="13" t="str">
        <f t="shared" si="8"/>
        <v/>
      </c>
      <c r="B355" s="13"/>
      <c r="C355" s="13"/>
      <c r="D355" s="71"/>
      <c r="E355" s="14"/>
      <c r="F355" s="13"/>
      <c r="G355" s="13"/>
      <c r="H355" s="35"/>
      <c r="I355" s="14"/>
      <c r="J355" s="276"/>
      <c r="K355" s="276"/>
      <c r="L355" s="54"/>
      <c r="M355" s="16"/>
      <c r="N355" s="16"/>
      <c r="O355" s="16"/>
      <c r="P355" s="16"/>
      <c r="Q355" s="16"/>
      <c r="R355" s="16"/>
      <c r="S355" s="16"/>
      <c r="T355" s="16"/>
      <c r="U355" s="16"/>
      <c r="V355" s="16"/>
      <c r="W355" s="16"/>
      <c r="X355" s="16"/>
      <c r="Y355" s="16"/>
      <c r="Z355" s="46"/>
      <c r="AA355" s="46"/>
      <c r="AB355" s="46"/>
      <c r="AC355" s="16"/>
      <c r="AD355" s="46"/>
      <c r="AE355" s="14"/>
      <c r="AF355" s="4" t="str">
        <f t="shared" si="7"/>
        <v>A349</v>
      </c>
    </row>
    <row r="356" spans="1:32">
      <c r="A356" s="13" t="str">
        <f t="shared" si="8"/>
        <v/>
      </c>
      <c r="B356" s="13"/>
      <c r="C356" s="13"/>
      <c r="D356" s="71"/>
      <c r="E356" s="14"/>
      <c r="F356" s="13"/>
      <c r="G356" s="13"/>
      <c r="H356" s="35"/>
      <c r="I356" s="14"/>
      <c r="J356" s="276"/>
      <c r="K356" s="276"/>
      <c r="L356" s="54"/>
      <c r="M356" s="16"/>
      <c r="N356" s="16"/>
      <c r="O356" s="16"/>
      <c r="P356" s="16"/>
      <c r="Q356" s="16"/>
      <c r="R356" s="16"/>
      <c r="S356" s="16"/>
      <c r="T356" s="16"/>
      <c r="U356" s="16"/>
      <c r="V356" s="16"/>
      <c r="W356" s="16"/>
      <c r="X356" s="16"/>
      <c r="Y356" s="16"/>
      <c r="Z356" s="46"/>
      <c r="AA356" s="46"/>
      <c r="AB356" s="46"/>
      <c r="AC356" s="16"/>
      <c r="AD356" s="46"/>
      <c r="AE356" s="14"/>
      <c r="AF356" s="4" t="str">
        <f t="shared" si="7"/>
        <v>A350</v>
      </c>
    </row>
    <row r="357" spans="1:32">
      <c r="A357" s="13" t="str">
        <f t="shared" si="8"/>
        <v/>
      </c>
      <c r="B357" s="13"/>
      <c r="C357" s="13"/>
      <c r="D357" s="71"/>
      <c r="E357" s="14"/>
      <c r="F357" s="13"/>
      <c r="G357" s="13"/>
      <c r="H357" s="35"/>
      <c r="I357" s="14"/>
      <c r="J357" s="276"/>
      <c r="K357" s="276"/>
      <c r="L357" s="54"/>
      <c r="M357" s="16"/>
      <c r="N357" s="16"/>
      <c r="O357" s="16"/>
      <c r="P357" s="16"/>
      <c r="Q357" s="16"/>
      <c r="R357" s="16"/>
      <c r="S357" s="16"/>
      <c r="T357" s="16"/>
      <c r="U357" s="16"/>
      <c r="V357" s="16"/>
      <c r="W357" s="16"/>
      <c r="X357" s="16"/>
      <c r="Y357" s="16"/>
      <c r="Z357" s="46"/>
      <c r="AA357" s="46"/>
      <c r="AB357" s="46"/>
      <c r="AC357" s="16"/>
      <c r="AD357" s="46"/>
      <c r="AE357" s="14"/>
      <c r="AF357" s="4" t="str">
        <f t="shared" si="7"/>
        <v>A351</v>
      </c>
    </row>
    <row r="358" spans="1:32">
      <c r="A358" s="13" t="str">
        <f t="shared" si="8"/>
        <v/>
      </c>
      <c r="B358" s="13"/>
      <c r="C358" s="13"/>
      <c r="D358" s="71"/>
      <c r="E358" s="14"/>
      <c r="F358" s="13"/>
      <c r="G358" s="13"/>
      <c r="H358" s="35"/>
      <c r="I358" s="14"/>
      <c r="J358" s="276"/>
      <c r="K358" s="276"/>
      <c r="L358" s="54"/>
      <c r="M358" s="16"/>
      <c r="N358" s="16"/>
      <c r="O358" s="16"/>
      <c r="P358" s="16"/>
      <c r="Q358" s="16"/>
      <c r="R358" s="16"/>
      <c r="S358" s="16"/>
      <c r="T358" s="16"/>
      <c r="U358" s="16"/>
      <c r="V358" s="16"/>
      <c r="W358" s="16"/>
      <c r="X358" s="16"/>
      <c r="Y358" s="16"/>
      <c r="Z358" s="46"/>
      <c r="AA358" s="46"/>
      <c r="AB358" s="46"/>
      <c r="AC358" s="16"/>
      <c r="AD358" s="46"/>
      <c r="AE358" s="14"/>
      <c r="AF358" s="4" t="str">
        <f t="shared" si="7"/>
        <v>A352</v>
      </c>
    </row>
    <row r="359" spans="1:32">
      <c r="A359" s="13" t="str">
        <f t="shared" si="8"/>
        <v/>
      </c>
      <c r="B359" s="13"/>
      <c r="C359" s="13"/>
      <c r="D359" s="71"/>
      <c r="E359" s="14"/>
      <c r="F359" s="13"/>
      <c r="G359" s="13"/>
      <c r="H359" s="35"/>
      <c r="I359" s="14"/>
      <c r="J359" s="276"/>
      <c r="K359" s="276"/>
      <c r="L359" s="54"/>
      <c r="M359" s="16"/>
      <c r="N359" s="16"/>
      <c r="O359" s="16"/>
      <c r="P359" s="16"/>
      <c r="Q359" s="16"/>
      <c r="R359" s="16"/>
      <c r="S359" s="16"/>
      <c r="T359" s="16"/>
      <c r="U359" s="16"/>
      <c r="V359" s="16"/>
      <c r="W359" s="16"/>
      <c r="X359" s="16"/>
      <c r="Y359" s="16"/>
      <c r="Z359" s="46"/>
      <c r="AA359" s="46"/>
      <c r="AB359" s="46"/>
      <c r="AC359" s="16"/>
      <c r="AD359" s="46"/>
      <c r="AE359" s="14"/>
      <c r="AF359" s="4" t="str">
        <f t="shared" si="7"/>
        <v>A353</v>
      </c>
    </row>
    <row r="360" spans="1:32">
      <c r="A360" s="13" t="str">
        <f t="shared" si="8"/>
        <v/>
      </c>
      <c r="B360" s="13"/>
      <c r="C360" s="13"/>
      <c r="D360" s="71"/>
      <c r="E360" s="14"/>
      <c r="F360" s="13"/>
      <c r="G360" s="13"/>
      <c r="H360" s="35"/>
      <c r="I360" s="14"/>
      <c r="J360" s="276"/>
      <c r="K360" s="276"/>
      <c r="L360" s="54"/>
      <c r="M360" s="16"/>
      <c r="N360" s="16"/>
      <c r="O360" s="16"/>
      <c r="P360" s="16"/>
      <c r="Q360" s="16"/>
      <c r="R360" s="16"/>
      <c r="S360" s="16"/>
      <c r="T360" s="16"/>
      <c r="U360" s="16"/>
      <c r="V360" s="16"/>
      <c r="W360" s="16"/>
      <c r="X360" s="16"/>
      <c r="Y360" s="16"/>
      <c r="Z360" s="46"/>
      <c r="AA360" s="46"/>
      <c r="AB360" s="46"/>
      <c r="AC360" s="16"/>
      <c r="AD360" s="46"/>
      <c r="AE360" s="14"/>
      <c r="AF360" s="4" t="str">
        <f t="shared" si="7"/>
        <v>A354</v>
      </c>
    </row>
    <row r="361" spans="1:32">
      <c r="A361" s="13" t="str">
        <f t="shared" si="8"/>
        <v/>
      </c>
      <c r="B361" s="13"/>
      <c r="C361" s="13"/>
      <c r="D361" s="71"/>
      <c r="E361" s="14"/>
      <c r="F361" s="13"/>
      <c r="G361" s="13"/>
      <c r="H361" s="35"/>
      <c r="I361" s="14"/>
      <c r="J361" s="276"/>
      <c r="K361" s="276"/>
      <c r="L361" s="54"/>
      <c r="M361" s="16"/>
      <c r="N361" s="16"/>
      <c r="O361" s="16"/>
      <c r="P361" s="16"/>
      <c r="Q361" s="16"/>
      <c r="R361" s="16"/>
      <c r="S361" s="16"/>
      <c r="T361" s="16"/>
      <c r="U361" s="16"/>
      <c r="V361" s="16"/>
      <c r="W361" s="16"/>
      <c r="X361" s="16"/>
      <c r="Y361" s="16"/>
      <c r="Z361" s="46"/>
      <c r="AA361" s="46"/>
      <c r="AB361" s="46"/>
      <c r="AC361" s="16"/>
      <c r="AD361" s="46"/>
      <c r="AE361" s="14"/>
      <c r="AF361" s="4" t="str">
        <f t="shared" si="7"/>
        <v>A355</v>
      </c>
    </row>
    <row r="362" spans="1:32">
      <c r="A362" s="13" t="str">
        <f t="shared" si="8"/>
        <v/>
      </c>
      <c r="B362" s="13"/>
      <c r="C362" s="13"/>
      <c r="D362" s="71"/>
      <c r="E362" s="14"/>
      <c r="F362" s="13"/>
      <c r="G362" s="13"/>
      <c r="H362" s="35"/>
      <c r="I362" s="14"/>
      <c r="J362" s="276"/>
      <c r="K362" s="276"/>
      <c r="L362" s="54"/>
      <c r="M362" s="16"/>
      <c r="N362" s="16"/>
      <c r="O362" s="16"/>
      <c r="P362" s="16"/>
      <c r="Q362" s="16"/>
      <c r="R362" s="16"/>
      <c r="S362" s="16"/>
      <c r="T362" s="16"/>
      <c r="U362" s="16"/>
      <c r="V362" s="16"/>
      <c r="W362" s="16"/>
      <c r="X362" s="16"/>
      <c r="Y362" s="16"/>
      <c r="Z362" s="46"/>
      <c r="AA362" s="46"/>
      <c r="AB362" s="46"/>
      <c r="AC362" s="16"/>
      <c r="AD362" s="46"/>
      <c r="AE362" s="14"/>
      <c r="AF362" s="4" t="str">
        <f t="shared" si="7"/>
        <v>A356</v>
      </c>
    </row>
    <row r="363" spans="1:32">
      <c r="A363" s="13" t="str">
        <f t="shared" si="8"/>
        <v/>
      </c>
      <c r="B363" s="13"/>
      <c r="C363" s="13"/>
      <c r="D363" s="71"/>
      <c r="E363" s="14"/>
      <c r="F363" s="13"/>
      <c r="G363" s="13"/>
      <c r="H363" s="35"/>
      <c r="I363" s="14"/>
      <c r="J363" s="276"/>
      <c r="K363" s="276"/>
      <c r="L363" s="54"/>
      <c r="M363" s="16"/>
      <c r="N363" s="16"/>
      <c r="O363" s="16"/>
      <c r="P363" s="16"/>
      <c r="Q363" s="16"/>
      <c r="R363" s="16"/>
      <c r="S363" s="16"/>
      <c r="T363" s="16"/>
      <c r="U363" s="16"/>
      <c r="V363" s="16"/>
      <c r="W363" s="16"/>
      <c r="X363" s="16"/>
      <c r="Y363" s="16"/>
      <c r="Z363" s="46"/>
      <c r="AA363" s="46"/>
      <c r="AB363" s="46"/>
      <c r="AC363" s="16"/>
      <c r="AD363" s="46"/>
      <c r="AE363" s="14"/>
      <c r="AF363" s="4" t="str">
        <f t="shared" si="7"/>
        <v>A357</v>
      </c>
    </row>
    <row r="364" spans="1:32">
      <c r="A364" s="13" t="str">
        <f t="shared" si="8"/>
        <v/>
      </c>
      <c r="B364" s="13"/>
      <c r="C364" s="13"/>
      <c r="D364" s="71"/>
      <c r="E364" s="14"/>
      <c r="F364" s="13"/>
      <c r="G364" s="13"/>
      <c r="H364" s="35"/>
      <c r="I364" s="14"/>
      <c r="J364" s="276"/>
      <c r="K364" s="276"/>
      <c r="L364" s="54"/>
      <c r="M364" s="16"/>
      <c r="N364" s="16"/>
      <c r="O364" s="16"/>
      <c r="P364" s="16"/>
      <c r="Q364" s="16"/>
      <c r="R364" s="16"/>
      <c r="S364" s="16"/>
      <c r="T364" s="16"/>
      <c r="U364" s="16"/>
      <c r="V364" s="16"/>
      <c r="W364" s="16"/>
      <c r="X364" s="16"/>
      <c r="Y364" s="16"/>
      <c r="Z364" s="46"/>
      <c r="AA364" s="46"/>
      <c r="AB364" s="46"/>
      <c r="AC364" s="16"/>
      <c r="AD364" s="46"/>
      <c r="AE364" s="14"/>
      <c r="AF364" s="4" t="str">
        <f t="shared" si="7"/>
        <v>A358</v>
      </c>
    </row>
    <row r="365" spans="1:32">
      <c r="A365" s="13" t="str">
        <f t="shared" si="8"/>
        <v/>
      </c>
      <c r="B365" s="13"/>
      <c r="C365" s="13"/>
      <c r="D365" s="71"/>
      <c r="E365" s="14"/>
      <c r="F365" s="13"/>
      <c r="G365" s="13"/>
      <c r="H365" s="35"/>
      <c r="I365" s="14"/>
      <c r="J365" s="276"/>
      <c r="K365" s="276"/>
      <c r="L365" s="54"/>
      <c r="M365" s="16"/>
      <c r="N365" s="16"/>
      <c r="O365" s="16"/>
      <c r="P365" s="16"/>
      <c r="Q365" s="16"/>
      <c r="R365" s="16"/>
      <c r="S365" s="16"/>
      <c r="T365" s="16"/>
      <c r="U365" s="16"/>
      <c r="V365" s="16"/>
      <c r="W365" s="16"/>
      <c r="X365" s="16"/>
      <c r="Y365" s="16"/>
      <c r="Z365" s="46"/>
      <c r="AA365" s="46"/>
      <c r="AB365" s="46"/>
      <c r="AC365" s="16"/>
      <c r="AD365" s="46"/>
      <c r="AE365" s="14"/>
      <c r="AF365" s="4" t="str">
        <f t="shared" si="7"/>
        <v>A359</v>
      </c>
    </row>
    <row r="366" spans="1:32">
      <c r="A366" s="13" t="str">
        <f t="shared" si="8"/>
        <v/>
      </c>
      <c r="B366" s="13"/>
      <c r="C366" s="13"/>
      <c r="D366" s="71"/>
      <c r="E366" s="14"/>
      <c r="F366" s="13"/>
      <c r="G366" s="13"/>
      <c r="H366" s="35"/>
      <c r="I366" s="14"/>
      <c r="J366" s="276"/>
      <c r="K366" s="276"/>
      <c r="L366" s="54"/>
      <c r="M366" s="16"/>
      <c r="N366" s="16"/>
      <c r="O366" s="16"/>
      <c r="P366" s="16"/>
      <c r="Q366" s="16"/>
      <c r="R366" s="16"/>
      <c r="S366" s="16"/>
      <c r="T366" s="16"/>
      <c r="U366" s="16"/>
      <c r="V366" s="16"/>
      <c r="W366" s="16"/>
      <c r="X366" s="16"/>
      <c r="Y366" s="16"/>
      <c r="Z366" s="46"/>
      <c r="AA366" s="46"/>
      <c r="AB366" s="46"/>
      <c r="AC366" s="16"/>
      <c r="AD366" s="46"/>
      <c r="AE366" s="14"/>
      <c r="AF366" s="4" t="str">
        <f t="shared" si="7"/>
        <v>A360</v>
      </c>
    </row>
    <row r="367" spans="1:32">
      <c r="A367" s="13" t="str">
        <f t="shared" si="8"/>
        <v/>
      </c>
      <c r="B367" s="13"/>
      <c r="C367" s="13"/>
      <c r="D367" s="71"/>
      <c r="E367" s="14"/>
      <c r="F367" s="13"/>
      <c r="G367" s="13"/>
      <c r="H367" s="35"/>
      <c r="I367" s="14"/>
      <c r="J367" s="276"/>
      <c r="K367" s="276"/>
      <c r="L367" s="54"/>
      <c r="M367" s="16"/>
      <c r="N367" s="16"/>
      <c r="O367" s="16"/>
      <c r="P367" s="16"/>
      <c r="Q367" s="16"/>
      <c r="R367" s="16"/>
      <c r="S367" s="16"/>
      <c r="T367" s="16"/>
      <c r="U367" s="16"/>
      <c r="V367" s="16"/>
      <c r="W367" s="16"/>
      <c r="X367" s="16"/>
      <c r="Y367" s="16"/>
      <c r="Z367" s="46"/>
      <c r="AA367" s="46"/>
      <c r="AB367" s="46"/>
      <c r="AC367" s="16"/>
      <c r="AD367" s="46"/>
      <c r="AE367" s="14"/>
      <c r="AF367" s="4" t="str">
        <f t="shared" si="7"/>
        <v>A361</v>
      </c>
    </row>
    <row r="368" spans="1:32">
      <c r="A368" s="13" t="str">
        <f t="shared" si="8"/>
        <v/>
      </c>
      <c r="B368" s="13"/>
      <c r="C368" s="13"/>
      <c r="D368" s="71"/>
      <c r="E368" s="14"/>
      <c r="F368" s="13"/>
      <c r="G368" s="13"/>
      <c r="H368" s="35"/>
      <c r="I368" s="14"/>
      <c r="J368" s="276"/>
      <c r="K368" s="276"/>
      <c r="L368" s="54"/>
      <c r="M368" s="16"/>
      <c r="N368" s="16"/>
      <c r="O368" s="16"/>
      <c r="P368" s="16"/>
      <c r="Q368" s="16"/>
      <c r="R368" s="16"/>
      <c r="S368" s="16"/>
      <c r="T368" s="16"/>
      <c r="U368" s="16"/>
      <c r="V368" s="16"/>
      <c r="W368" s="16"/>
      <c r="X368" s="16"/>
      <c r="Y368" s="16"/>
      <c r="Z368" s="46"/>
      <c r="AA368" s="46"/>
      <c r="AB368" s="46"/>
      <c r="AC368" s="16"/>
      <c r="AD368" s="46"/>
      <c r="AE368" s="14"/>
      <c r="AF368" s="4" t="str">
        <f t="shared" si="7"/>
        <v>A362</v>
      </c>
    </row>
    <row r="369" spans="1:32">
      <c r="A369" s="13" t="str">
        <f t="shared" si="8"/>
        <v/>
      </c>
      <c r="B369" s="13"/>
      <c r="C369" s="13"/>
      <c r="D369" s="71"/>
      <c r="E369" s="14"/>
      <c r="F369" s="13"/>
      <c r="G369" s="13"/>
      <c r="H369" s="35"/>
      <c r="I369" s="14"/>
      <c r="J369" s="276"/>
      <c r="K369" s="276"/>
      <c r="L369" s="54"/>
      <c r="M369" s="16"/>
      <c r="N369" s="16"/>
      <c r="O369" s="16"/>
      <c r="P369" s="16"/>
      <c r="Q369" s="16"/>
      <c r="R369" s="16"/>
      <c r="S369" s="16"/>
      <c r="T369" s="16"/>
      <c r="U369" s="16"/>
      <c r="V369" s="16"/>
      <c r="W369" s="16"/>
      <c r="X369" s="16"/>
      <c r="Y369" s="16"/>
      <c r="Z369" s="46"/>
      <c r="AA369" s="46"/>
      <c r="AB369" s="46"/>
      <c r="AC369" s="16"/>
      <c r="AD369" s="46"/>
      <c r="AE369" s="14"/>
      <c r="AF369" s="4" t="str">
        <f t="shared" si="7"/>
        <v>A363</v>
      </c>
    </row>
    <row r="370" spans="1:32">
      <c r="A370" s="13" t="str">
        <f t="shared" si="8"/>
        <v/>
      </c>
      <c r="B370" s="13"/>
      <c r="C370" s="13"/>
      <c r="D370" s="71"/>
      <c r="E370" s="14"/>
      <c r="F370" s="13"/>
      <c r="G370" s="13"/>
      <c r="H370" s="35"/>
      <c r="I370" s="14"/>
      <c r="J370" s="276"/>
      <c r="K370" s="276"/>
      <c r="L370" s="54"/>
      <c r="M370" s="16"/>
      <c r="N370" s="16"/>
      <c r="O370" s="16"/>
      <c r="P370" s="16"/>
      <c r="Q370" s="16"/>
      <c r="R370" s="16"/>
      <c r="S370" s="16"/>
      <c r="T370" s="16"/>
      <c r="U370" s="16"/>
      <c r="V370" s="16"/>
      <c r="W370" s="16"/>
      <c r="X370" s="16"/>
      <c r="Y370" s="16"/>
      <c r="Z370" s="46"/>
      <c r="AA370" s="46"/>
      <c r="AB370" s="46"/>
      <c r="AC370" s="16"/>
      <c r="AD370" s="46"/>
      <c r="AE370" s="14"/>
      <c r="AF370" s="4" t="str">
        <f t="shared" si="7"/>
        <v>A364</v>
      </c>
    </row>
    <row r="371" spans="1:32">
      <c r="A371" s="13" t="str">
        <f t="shared" si="8"/>
        <v/>
      </c>
      <c r="B371" s="13"/>
      <c r="C371" s="13"/>
      <c r="D371" s="71"/>
      <c r="E371" s="14"/>
      <c r="F371" s="13"/>
      <c r="G371" s="13"/>
      <c r="H371" s="35"/>
      <c r="I371" s="14"/>
      <c r="J371" s="276"/>
      <c r="K371" s="276"/>
      <c r="L371" s="54"/>
      <c r="M371" s="16"/>
      <c r="N371" s="16"/>
      <c r="O371" s="16"/>
      <c r="P371" s="16"/>
      <c r="Q371" s="16"/>
      <c r="R371" s="16"/>
      <c r="S371" s="16"/>
      <c r="T371" s="16"/>
      <c r="U371" s="16"/>
      <c r="V371" s="16"/>
      <c r="W371" s="16"/>
      <c r="X371" s="16"/>
      <c r="Y371" s="16"/>
      <c r="Z371" s="46"/>
      <c r="AA371" s="46"/>
      <c r="AB371" s="46"/>
      <c r="AC371" s="16"/>
      <c r="AD371" s="46"/>
      <c r="AE371" s="14"/>
      <c r="AF371" s="4" t="str">
        <f t="shared" si="7"/>
        <v>A365</v>
      </c>
    </row>
    <row r="372" spans="1:32">
      <c r="A372" s="13" t="str">
        <f t="shared" si="8"/>
        <v/>
      </c>
      <c r="B372" s="13"/>
      <c r="C372" s="13"/>
      <c r="D372" s="71"/>
      <c r="E372" s="14"/>
      <c r="F372" s="13"/>
      <c r="G372" s="13"/>
      <c r="H372" s="35"/>
      <c r="I372" s="14"/>
      <c r="J372" s="276"/>
      <c r="K372" s="276"/>
      <c r="L372" s="54"/>
      <c r="M372" s="16"/>
      <c r="N372" s="16"/>
      <c r="O372" s="16"/>
      <c r="P372" s="16"/>
      <c r="Q372" s="16"/>
      <c r="R372" s="16"/>
      <c r="S372" s="16"/>
      <c r="T372" s="16"/>
      <c r="U372" s="16"/>
      <c r="V372" s="16"/>
      <c r="W372" s="16"/>
      <c r="X372" s="16"/>
      <c r="Y372" s="16"/>
      <c r="Z372" s="46"/>
      <c r="AA372" s="46"/>
      <c r="AB372" s="46"/>
      <c r="AC372" s="16"/>
      <c r="AD372" s="46"/>
      <c r="AE372" s="14"/>
      <c r="AF372" s="4" t="str">
        <f t="shared" si="7"/>
        <v>A366</v>
      </c>
    </row>
    <row r="373" spans="1:32">
      <c r="A373" s="13" t="str">
        <f t="shared" si="8"/>
        <v/>
      </c>
      <c r="B373" s="13"/>
      <c r="C373" s="13"/>
      <c r="D373" s="71"/>
      <c r="E373" s="14"/>
      <c r="F373" s="13"/>
      <c r="G373" s="13"/>
      <c r="H373" s="35"/>
      <c r="I373" s="14"/>
      <c r="J373" s="276"/>
      <c r="K373" s="276"/>
      <c r="L373" s="54"/>
      <c r="M373" s="16"/>
      <c r="N373" s="16"/>
      <c r="O373" s="16"/>
      <c r="P373" s="16"/>
      <c r="Q373" s="16"/>
      <c r="R373" s="16"/>
      <c r="S373" s="16"/>
      <c r="T373" s="16"/>
      <c r="U373" s="16"/>
      <c r="V373" s="16"/>
      <c r="W373" s="16"/>
      <c r="X373" s="16"/>
      <c r="Y373" s="16"/>
      <c r="Z373" s="46"/>
      <c r="AA373" s="46"/>
      <c r="AB373" s="46"/>
      <c r="AC373" s="16"/>
      <c r="AD373" s="46"/>
      <c r="AE373" s="14"/>
      <c r="AF373" s="4" t="str">
        <f t="shared" si="7"/>
        <v>A367</v>
      </c>
    </row>
    <row r="374" spans="1:32">
      <c r="A374" s="13" t="str">
        <f t="shared" si="8"/>
        <v/>
      </c>
      <c r="B374" s="13"/>
      <c r="C374" s="13"/>
      <c r="D374" s="71"/>
      <c r="E374" s="14"/>
      <c r="F374" s="13"/>
      <c r="G374" s="13"/>
      <c r="H374" s="35"/>
      <c r="I374" s="14"/>
      <c r="J374" s="276"/>
      <c r="K374" s="276"/>
      <c r="L374" s="54"/>
      <c r="M374" s="16"/>
      <c r="N374" s="16"/>
      <c r="O374" s="16"/>
      <c r="P374" s="16"/>
      <c r="Q374" s="16"/>
      <c r="R374" s="16"/>
      <c r="S374" s="16"/>
      <c r="T374" s="16"/>
      <c r="U374" s="16"/>
      <c r="V374" s="16"/>
      <c r="W374" s="16"/>
      <c r="X374" s="16"/>
      <c r="Y374" s="16"/>
      <c r="Z374" s="46"/>
      <c r="AA374" s="46"/>
      <c r="AB374" s="46"/>
      <c r="AC374" s="16"/>
      <c r="AD374" s="46"/>
      <c r="AE374" s="14"/>
      <c r="AF374" s="4" t="str">
        <f t="shared" si="7"/>
        <v>A368</v>
      </c>
    </row>
    <row r="375" spans="1:32">
      <c r="A375" s="13" t="str">
        <f t="shared" si="8"/>
        <v/>
      </c>
      <c r="B375" s="13"/>
      <c r="C375" s="13"/>
      <c r="D375" s="71"/>
      <c r="E375" s="14"/>
      <c r="F375" s="13"/>
      <c r="G375" s="13"/>
      <c r="H375" s="35"/>
      <c r="I375" s="14"/>
      <c r="J375" s="276"/>
      <c r="K375" s="276"/>
      <c r="L375" s="54"/>
      <c r="M375" s="16"/>
      <c r="N375" s="16"/>
      <c r="O375" s="16"/>
      <c r="P375" s="16"/>
      <c r="Q375" s="16"/>
      <c r="R375" s="16"/>
      <c r="S375" s="16"/>
      <c r="T375" s="16"/>
      <c r="U375" s="16"/>
      <c r="V375" s="16"/>
      <c r="W375" s="16"/>
      <c r="X375" s="16"/>
      <c r="Y375" s="16"/>
      <c r="Z375" s="46"/>
      <c r="AA375" s="46"/>
      <c r="AB375" s="46"/>
      <c r="AC375" s="16"/>
      <c r="AD375" s="46"/>
      <c r="AE375" s="14"/>
      <c r="AF375" s="4" t="str">
        <f t="shared" si="7"/>
        <v>A369</v>
      </c>
    </row>
    <row r="376" spans="1:32">
      <c r="A376" s="13" t="str">
        <f t="shared" si="8"/>
        <v/>
      </c>
      <c r="B376" s="13"/>
      <c r="C376" s="13"/>
      <c r="D376" s="71"/>
      <c r="E376" s="14"/>
      <c r="F376" s="13"/>
      <c r="G376" s="13"/>
      <c r="H376" s="35"/>
      <c r="I376" s="14"/>
      <c r="J376" s="276"/>
      <c r="K376" s="276"/>
      <c r="L376" s="54"/>
      <c r="M376" s="16"/>
      <c r="N376" s="16"/>
      <c r="O376" s="16"/>
      <c r="P376" s="16"/>
      <c r="Q376" s="16"/>
      <c r="R376" s="16"/>
      <c r="S376" s="16"/>
      <c r="T376" s="16"/>
      <c r="U376" s="16"/>
      <c r="V376" s="16"/>
      <c r="W376" s="16"/>
      <c r="X376" s="16"/>
      <c r="Y376" s="16"/>
      <c r="Z376" s="46"/>
      <c r="AA376" s="46"/>
      <c r="AB376" s="46"/>
      <c r="AC376" s="16"/>
      <c r="AD376" s="46"/>
      <c r="AE376" s="14"/>
      <c r="AF376" s="4" t="str">
        <f t="shared" si="7"/>
        <v>A370</v>
      </c>
    </row>
    <row r="377" spans="1:32">
      <c r="A377" s="13" t="str">
        <f t="shared" si="8"/>
        <v/>
      </c>
      <c r="B377" s="13"/>
      <c r="C377" s="13"/>
      <c r="D377" s="71"/>
      <c r="E377" s="14"/>
      <c r="F377" s="13"/>
      <c r="G377" s="13"/>
      <c r="H377" s="35"/>
      <c r="I377" s="14"/>
      <c r="J377" s="276"/>
      <c r="K377" s="276"/>
      <c r="L377" s="54"/>
      <c r="M377" s="16"/>
      <c r="N377" s="16"/>
      <c r="O377" s="16"/>
      <c r="P377" s="16"/>
      <c r="Q377" s="16"/>
      <c r="R377" s="16"/>
      <c r="S377" s="16"/>
      <c r="T377" s="16"/>
      <c r="U377" s="16"/>
      <c r="V377" s="16"/>
      <c r="W377" s="16"/>
      <c r="X377" s="16"/>
      <c r="Y377" s="16"/>
      <c r="Z377" s="46"/>
      <c r="AA377" s="46"/>
      <c r="AB377" s="46"/>
      <c r="AC377" s="16"/>
      <c r="AD377" s="46"/>
      <c r="AE377" s="14"/>
      <c r="AF377" s="4" t="str">
        <f t="shared" si="7"/>
        <v>A371</v>
      </c>
    </row>
    <row r="378" spans="1:32">
      <c r="A378" s="13" t="str">
        <f t="shared" si="8"/>
        <v/>
      </c>
      <c r="B378" s="13"/>
      <c r="C378" s="13"/>
      <c r="D378" s="71"/>
      <c r="E378" s="14"/>
      <c r="F378" s="13"/>
      <c r="G378" s="13"/>
      <c r="H378" s="35"/>
      <c r="I378" s="14"/>
      <c r="J378" s="276"/>
      <c r="K378" s="276"/>
      <c r="L378" s="54"/>
      <c r="M378" s="16"/>
      <c r="N378" s="16"/>
      <c r="O378" s="16"/>
      <c r="P378" s="16"/>
      <c r="Q378" s="16"/>
      <c r="R378" s="16"/>
      <c r="S378" s="16"/>
      <c r="T378" s="16"/>
      <c r="U378" s="16"/>
      <c r="V378" s="16"/>
      <c r="W378" s="16"/>
      <c r="X378" s="16"/>
      <c r="Y378" s="16"/>
      <c r="Z378" s="46"/>
      <c r="AA378" s="46"/>
      <c r="AB378" s="46"/>
      <c r="AC378" s="16"/>
      <c r="AD378" s="46"/>
      <c r="AE378" s="14"/>
      <c r="AF378" s="4" t="str">
        <f t="shared" si="7"/>
        <v>A372</v>
      </c>
    </row>
    <row r="379" spans="1:32">
      <c r="A379" s="13" t="str">
        <f t="shared" si="8"/>
        <v/>
      </c>
      <c r="B379" s="13"/>
      <c r="C379" s="13"/>
      <c r="D379" s="71"/>
      <c r="E379" s="14"/>
      <c r="F379" s="13"/>
      <c r="G379" s="13"/>
      <c r="H379" s="35"/>
      <c r="I379" s="14"/>
      <c r="J379" s="276"/>
      <c r="K379" s="276"/>
      <c r="L379" s="54"/>
      <c r="M379" s="16"/>
      <c r="N379" s="16"/>
      <c r="O379" s="16"/>
      <c r="P379" s="16"/>
      <c r="Q379" s="16"/>
      <c r="R379" s="16"/>
      <c r="S379" s="16"/>
      <c r="T379" s="16"/>
      <c r="U379" s="16"/>
      <c r="V379" s="16"/>
      <c r="W379" s="16"/>
      <c r="X379" s="16"/>
      <c r="Y379" s="16"/>
      <c r="Z379" s="46"/>
      <c r="AA379" s="46"/>
      <c r="AB379" s="46"/>
      <c r="AC379" s="16"/>
      <c r="AD379" s="46"/>
      <c r="AE379" s="14"/>
      <c r="AF379" s="4" t="str">
        <f t="shared" si="7"/>
        <v>A373</v>
      </c>
    </row>
    <row r="380" spans="1:32">
      <c r="A380" s="13" t="str">
        <f t="shared" si="8"/>
        <v/>
      </c>
      <c r="B380" s="13"/>
      <c r="C380" s="13"/>
      <c r="D380" s="71"/>
      <c r="E380" s="14"/>
      <c r="F380" s="13"/>
      <c r="G380" s="13"/>
      <c r="H380" s="35"/>
      <c r="I380" s="14"/>
      <c r="J380" s="276"/>
      <c r="K380" s="276"/>
      <c r="L380" s="54"/>
      <c r="M380" s="16"/>
      <c r="N380" s="16"/>
      <c r="O380" s="16"/>
      <c r="P380" s="16"/>
      <c r="Q380" s="16"/>
      <c r="R380" s="16"/>
      <c r="S380" s="16"/>
      <c r="T380" s="16"/>
      <c r="U380" s="16"/>
      <c r="V380" s="16"/>
      <c r="W380" s="16"/>
      <c r="X380" s="16"/>
      <c r="Y380" s="16"/>
      <c r="Z380" s="46"/>
      <c r="AA380" s="46"/>
      <c r="AB380" s="46"/>
      <c r="AC380" s="16"/>
      <c r="AD380" s="46"/>
      <c r="AE380" s="14"/>
      <c r="AF380" s="4" t="str">
        <f t="shared" si="7"/>
        <v>A374</v>
      </c>
    </row>
    <row r="381" spans="1:32">
      <c r="A381" s="13" t="str">
        <f t="shared" si="8"/>
        <v/>
      </c>
      <c r="B381" s="13"/>
      <c r="C381" s="13"/>
      <c r="D381" s="71"/>
      <c r="E381" s="14"/>
      <c r="F381" s="13"/>
      <c r="G381" s="13"/>
      <c r="H381" s="35"/>
      <c r="I381" s="14"/>
      <c r="J381" s="276"/>
      <c r="K381" s="276"/>
      <c r="L381" s="54"/>
      <c r="M381" s="16"/>
      <c r="N381" s="16"/>
      <c r="O381" s="16"/>
      <c r="P381" s="16"/>
      <c r="Q381" s="16"/>
      <c r="R381" s="16"/>
      <c r="S381" s="16"/>
      <c r="T381" s="16"/>
      <c r="U381" s="16"/>
      <c r="V381" s="16"/>
      <c r="W381" s="16"/>
      <c r="X381" s="16"/>
      <c r="Y381" s="16"/>
      <c r="Z381" s="46"/>
      <c r="AA381" s="46"/>
      <c r="AB381" s="46"/>
      <c r="AC381" s="16"/>
      <c r="AD381" s="46"/>
      <c r="AE381" s="14"/>
      <c r="AF381" s="4" t="str">
        <f t="shared" si="7"/>
        <v>A375</v>
      </c>
    </row>
    <row r="382" spans="1:32">
      <c r="A382" s="13" t="str">
        <f t="shared" si="8"/>
        <v/>
      </c>
      <c r="B382" s="13"/>
      <c r="C382" s="13"/>
      <c r="D382" s="71"/>
      <c r="E382" s="14"/>
      <c r="F382" s="13"/>
      <c r="G382" s="13"/>
      <c r="H382" s="35"/>
      <c r="I382" s="14"/>
      <c r="J382" s="276"/>
      <c r="K382" s="276"/>
      <c r="L382" s="54"/>
      <c r="M382" s="16"/>
      <c r="N382" s="16"/>
      <c r="O382" s="16"/>
      <c r="P382" s="16"/>
      <c r="Q382" s="16"/>
      <c r="R382" s="16"/>
      <c r="S382" s="16"/>
      <c r="T382" s="16"/>
      <c r="U382" s="16"/>
      <c r="V382" s="16"/>
      <c r="W382" s="16"/>
      <c r="X382" s="16"/>
      <c r="Y382" s="16"/>
      <c r="Z382" s="46"/>
      <c r="AA382" s="46"/>
      <c r="AB382" s="46"/>
      <c r="AC382" s="16"/>
      <c r="AD382" s="46"/>
      <c r="AE382" s="14"/>
      <c r="AF382" s="4" t="str">
        <f t="shared" si="7"/>
        <v>A376</v>
      </c>
    </row>
    <row r="383" spans="1:32">
      <c r="A383" s="13" t="str">
        <f t="shared" si="8"/>
        <v/>
      </c>
      <c r="B383" s="13"/>
      <c r="C383" s="13"/>
      <c r="D383" s="71"/>
      <c r="E383" s="14"/>
      <c r="F383" s="13"/>
      <c r="G383" s="13"/>
      <c r="H383" s="35"/>
      <c r="I383" s="14"/>
      <c r="J383" s="276"/>
      <c r="K383" s="276"/>
      <c r="L383" s="54"/>
      <c r="M383" s="16"/>
      <c r="N383" s="16"/>
      <c r="O383" s="16"/>
      <c r="P383" s="16"/>
      <c r="Q383" s="16"/>
      <c r="R383" s="16"/>
      <c r="S383" s="16"/>
      <c r="T383" s="16"/>
      <c r="U383" s="16"/>
      <c r="V383" s="16"/>
      <c r="W383" s="16"/>
      <c r="X383" s="16"/>
      <c r="Y383" s="16"/>
      <c r="Z383" s="46"/>
      <c r="AA383" s="46"/>
      <c r="AB383" s="46"/>
      <c r="AC383" s="16"/>
      <c r="AD383" s="46"/>
      <c r="AE383" s="14"/>
      <c r="AF383" s="4" t="str">
        <f t="shared" si="7"/>
        <v>A377</v>
      </c>
    </row>
    <row r="384" spans="1:32">
      <c r="A384" s="13" t="str">
        <f t="shared" si="8"/>
        <v/>
      </c>
      <c r="B384" s="13"/>
      <c r="C384" s="13"/>
      <c r="D384" s="71"/>
      <c r="E384" s="14"/>
      <c r="F384" s="13"/>
      <c r="G384" s="13"/>
      <c r="H384" s="35"/>
      <c r="I384" s="14"/>
      <c r="J384" s="276"/>
      <c r="K384" s="276"/>
      <c r="L384" s="54"/>
      <c r="M384" s="16"/>
      <c r="N384" s="16"/>
      <c r="O384" s="16"/>
      <c r="P384" s="16"/>
      <c r="Q384" s="16"/>
      <c r="R384" s="16"/>
      <c r="S384" s="16"/>
      <c r="T384" s="16"/>
      <c r="U384" s="16"/>
      <c r="V384" s="16"/>
      <c r="W384" s="16"/>
      <c r="X384" s="16"/>
      <c r="Y384" s="16"/>
      <c r="Z384" s="46"/>
      <c r="AA384" s="46"/>
      <c r="AB384" s="46"/>
      <c r="AC384" s="16"/>
      <c r="AD384" s="46"/>
      <c r="AE384" s="14"/>
      <c r="AF384" s="4" t="str">
        <f t="shared" si="7"/>
        <v>A378</v>
      </c>
    </row>
    <row r="385" spans="1:32">
      <c r="A385" s="13" t="str">
        <f t="shared" si="8"/>
        <v/>
      </c>
      <c r="B385" s="13"/>
      <c r="C385" s="13"/>
      <c r="D385" s="71"/>
      <c r="E385" s="14"/>
      <c r="F385" s="13"/>
      <c r="G385" s="13"/>
      <c r="H385" s="35"/>
      <c r="I385" s="14"/>
      <c r="J385" s="44"/>
      <c r="K385" s="276"/>
      <c r="L385" s="54"/>
      <c r="M385" s="16"/>
      <c r="N385" s="16"/>
      <c r="O385" s="16"/>
      <c r="P385" s="16"/>
      <c r="Q385" s="16"/>
      <c r="R385" s="16"/>
      <c r="S385" s="16"/>
      <c r="T385" s="16"/>
      <c r="U385" s="16"/>
      <c r="V385" s="16"/>
      <c r="W385" s="16"/>
      <c r="X385" s="16"/>
      <c r="Y385" s="16"/>
      <c r="Z385" s="46"/>
      <c r="AA385" s="46"/>
      <c r="AB385" s="46"/>
      <c r="AC385" s="16"/>
      <c r="AD385" s="46"/>
      <c r="AE385" s="14"/>
      <c r="AF385" s="4" t="str">
        <f t="shared" si="7"/>
        <v>A379</v>
      </c>
    </row>
    <row r="386" ht="15" hidden="1" customHeight="1" spans="1:33">
      <c r="A386" s="13" t="str">
        <f t="shared" si="1"/>
        <v/>
      </c>
      <c r="B386" s="13"/>
      <c r="C386" s="13"/>
      <c r="D386" s="71"/>
      <c r="E386" s="14"/>
      <c r="F386" s="13"/>
      <c r="G386" s="13"/>
      <c r="H386" s="14"/>
      <c r="I386" s="14"/>
      <c r="J386" s="276"/>
      <c r="K386" s="276"/>
      <c r="L386" s="54"/>
      <c r="M386" s="16"/>
      <c r="N386" s="16"/>
      <c r="O386" s="16"/>
      <c r="P386" s="16"/>
      <c r="Q386" s="16"/>
      <c r="R386" s="16"/>
      <c r="S386" s="16"/>
      <c r="T386" s="16"/>
      <c r="U386" s="16"/>
      <c r="V386" s="16"/>
      <c r="W386" s="16"/>
      <c r="X386" s="16"/>
      <c r="Y386" s="16"/>
      <c r="Z386" s="46" t="str">
        <f t="shared" ref="Z386" si="9">IF(J386=0,"",AA386/J386)</f>
        <v/>
      </c>
      <c r="AA386" s="46"/>
      <c r="AB386" s="46"/>
      <c r="AC386" s="16">
        <f t="shared" ref="AC386" si="10">IF(AB386="",AA386,AA386*AB386/100)</f>
        <v>0</v>
      </c>
      <c r="AD386" s="46" t="str">
        <f t="shared" si="0"/>
        <v/>
      </c>
      <c r="AE386" s="14"/>
      <c r="AF386" s="4" t="str">
        <f t="shared" si="2"/>
        <v>A380</v>
      </c>
      <c r="AG386" s="5" t="str">
        <f t="array" ref="AG386:AG391">""</f>
        <v/>
      </c>
    </row>
    <row r="387" ht="15" hidden="1" customHeight="1" spans="1:33">
      <c r="A387" s="13" t="s">
        <v>970</v>
      </c>
      <c r="B387" s="66"/>
      <c r="C387" s="66"/>
      <c r="D387" s="66"/>
      <c r="E387" s="66"/>
      <c r="F387" s="66"/>
      <c r="G387" s="66"/>
      <c r="H387" s="66"/>
      <c r="I387" s="63"/>
      <c r="J387" s="44"/>
      <c r="K387" s="276"/>
      <c r="L387" s="54"/>
      <c r="M387" s="76">
        <f>SUM(M7:M386)</f>
        <v>0</v>
      </c>
      <c r="N387" s="76">
        <f>SUM(N7:N386)</f>
        <v>0</v>
      </c>
      <c r="O387" s="76">
        <f>SUM(O7:O386)</f>
        <v>0</v>
      </c>
      <c r="P387" s="76"/>
      <c r="Q387" s="76"/>
      <c r="R387" s="76"/>
      <c r="S387" s="76"/>
      <c r="T387" s="76"/>
      <c r="U387" s="76"/>
      <c r="V387" s="76"/>
      <c r="W387" s="76"/>
      <c r="X387" s="76"/>
      <c r="Y387" s="76"/>
      <c r="Z387" s="55"/>
      <c r="AA387" s="76">
        <f>SUM(AA7:AA386)</f>
        <v>0</v>
      </c>
      <c r="AB387" s="76"/>
      <c r="AC387" s="76">
        <f>SUM(AC7:AC386)</f>
        <v>0</v>
      </c>
      <c r="AD387" s="46" t="str">
        <f t="shared" si="0"/>
        <v/>
      </c>
      <c r="AE387" s="14"/>
      <c r="AF387" s="4"/>
      <c r="AG387" s="5" t="str">
        <v/>
      </c>
    </row>
    <row r="388" ht="15" hidden="1" customHeight="1" spans="1:33">
      <c r="A388" s="13" t="s">
        <v>971</v>
      </c>
      <c r="B388" s="66"/>
      <c r="C388" s="66"/>
      <c r="D388" s="66"/>
      <c r="E388" s="66"/>
      <c r="F388" s="66"/>
      <c r="G388" s="66"/>
      <c r="H388" s="66"/>
      <c r="I388" s="63"/>
      <c r="J388" s="276"/>
      <c r="K388" s="276"/>
      <c r="L388" s="54"/>
      <c r="M388" s="76"/>
      <c r="N388" s="76">
        <f>O387</f>
        <v>0</v>
      </c>
      <c r="O388" s="76"/>
      <c r="P388" s="76"/>
      <c r="Q388" s="76"/>
      <c r="R388" s="76"/>
      <c r="S388" s="76"/>
      <c r="T388" s="76"/>
      <c r="U388" s="76"/>
      <c r="V388" s="76"/>
      <c r="W388" s="76"/>
      <c r="X388" s="76"/>
      <c r="Y388" s="76"/>
      <c r="Z388" s="55"/>
      <c r="AA388" s="76"/>
      <c r="AB388" s="76"/>
      <c r="AC388" s="76"/>
      <c r="AD388" s="46"/>
      <c r="AE388" s="14"/>
      <c r="AG388" s="5" t="str">
        <v/>
      </c>
    </row>
    <row r="389" ht="15" hidden="1" customHeight="1" spans="1:33">
      <c r="A389" s="19" t="s">
        <v>972</v>
      </c>
      <c r="B389" s="10"/>
      <c r="C389" s="10"/>
      <c r="D389" s="10"/>
      <c r="E389" s="10"/>
      <c r="F389" s="10"/>
      <c r="G389" s="10"/>
      <c r="H389" s="10"/>
      <c r="I389" s="64"/>
      <c r="J389" s="44"/>
      <c r="K389" s="44"/>
      <c r="L389" s="20"/>
      <c r="M389" s="133">
        <f>M387-M388</f>
        <v>0</v>
      </c>
      <c r="N389" s="133">
        <f>N387-N388</f>
        <v>0</v>
      </c>
      <c r="O389" s="133"/>
      <c r="P389" s="133"/>
      <c r="Q389" s="133"/>
      <c r="R389" s="133"/>
      <c r="S389" s="133"/>
      <c r="T389" s="133"/>
      <c r="U389" s="133"/>
      <c r="V389" s="133"/>
      <c r="W389" s="133"/>
      <c r="X389" s="133"/>
      <c r="Y389" s="133"/>
      <c r="Z389" s="55"/>
      <c r="AA389" s="194">
        <f>AA387</f>
        <v>0</v>
      </c>
      <c r="AB389" s="133"/>
      <c r="AC389" s="194">
        <f>AC387</f>
        <v>0</v>
      </c>
      <c r="AD389" s="46" t="str">
        <f>IF(N389-O389=0,"",(AC389-N389+O389)/(N389-O389)*100)</f>
        <v/>
      </c>
      <c r="AE389" s="189"/>
      <c r="AG389" s="5" t="str">
        <v/>
      </c>
    </row>
    <row r="390" ht="15" customHeight="1" spans="1:33">
      <c r="A390" s="3" t="str">
        <f>基本信息输入表!$K$6&amp;"填表人："&amp;基本信息输入表!$M$60</f>
        <v>产权持有单位填表人：胡晓东</v>
      </c>
      <c r="Z390" s="3" t="str">
        <f>"评估人员："&amp;基本信息输入表!$Q$60</f>
        <v>评估人员：甘欢</v>
      </c>
      <c r="AC390" s="3" t="str">
        <f>"评估人员："&amp;基本信息输入表!$Q$60</f>
        <v>评估人员：甘欢</v>
      </c>
      <c r="AD390" s="3" t="str">
        <f>"评估人员："&amp;基本信息输入表!$Q$60</f>
        <v>评估人员：甘欢</v>
      </c>
      <c r="AF390" s="3" t="s">
        <v>474</v>
      </c>
      <c r="AG390" s="5" t="str">
        <v/>
      </c>
    </row>
    <row r="391" customHeight="1" spans="1:33">
      <c r="A391" s="3" t="str">
        <f>"填表日期："&amp;YEAR(基本信息输入表!$O$60)&amp;"年"&amp;MONTH(基本信息输入表!$O$60)&amp;"月"&amp;DAY(基本信息输入表!$O$60)&amp;"日"</f>
        <v>填表日期：2024年7月11日</v>
      </c>
      <c r="AG391" s="5" t="str">
        <v/>
      </c>
    </row>
  </sheetData>
  <mergeCells count="6">
    <mergeCell ref="A2:AD2"/>
    <mergeCell ref="A3:AE3"/>
    <mergeCell ref="AD4:AE4"/>
    <mergeCell ref="A387:I387"/>
    <mergeCell ref="A388:I388"/>
    <mergeCell ref="A389:I389"/>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56" orientation="portrait"/>
  <headerFooter scaleWithDoc="0">
    <oddFooter>&amp;C&amp;"Arial Narrow,常规"&amp;10 &amp;"宋体,常规"第&amp;"Arial Narrow,常规"&amp;P&amp;"宋体,常规"页，共&amp;"Arial Narrow,常规"&amp;N&amp;"宋体,常规"页</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dimension ref="A1:W28"/>
  <sheetViews>
    <sheetView showGridLines="0" topLeftCell="A8" workbookViewId="0">
      <selection activeCell="G25" sqref="G25"/>
    </sheetView>
  </sheetViews>
  <sheetFormatPr defaultColWidth="9" defaultRowHeight="15.75" customHeight="1"/>
  <cols>
    <col min="1" max="1" width="4.69166666666667" style="3" customWidth="1"/>
    <col min="2" max="2" width="8.69166666666667" style="3" customWidth="1"/>
    <col min="3" max="3" width="11" style="3" customWidth="1"/>
    <col min="4" max="4" width="8.19166666666667" style="3" customWidth="1"/>
    <col min="5" max="5" width="7.31666666666667" style="3" customWidth="1"/>
    <col min="6" max="6" width="5" style="3" customWidth="1"/>
    <col min="7" max="7" width="6.19166666666667" style="3" customWidth="1"/>
    <col min="8" max="9" width="7" style="3" customWidth="1"/>
    <col min="10" max="10" width="8.19166666666667" style="3" customWidth="1"/>
    <col min="11" max="11" width="7.81666666666667" style="3" customWidth="1"/>
    <col min="12" max="12" width="5" style="3" customWidth="1"/>
    <col min="13" max="13" width="9.19166666666667" style="3" customWidth="1"/>
    <col min="14" max="14" width="11" style="3" customWidth="1"/>
    <col min="15" max="16" width="8.69166666666667" style="3" customWidth="1"/>
    <col min="17" max="17" width="10.1916666666667" style="3" customWidth="1"/>
    <col min="18" max="18" width="7.69166666666667" style="3" customWidth="1"/>
    <col min="19" max="19" width="9.69166666666667" style="3" customWidth="1"/>
    <col min="20" max="20" width="7.69166666666667" style="3" customWidth="1"/>
    <col min="21" max="21" width="7.19166666666667" style="3" customWidth="1"/>
    <col min="22" max="22" width="15.8166666666667" style="3" customWidth="1"/>
    <col min="23" max="23" width="5.19166666666667" style="5" customWidth="1"/>
    <col min="24" max="24" width="9" style="3" customWidth="1"/>
    <col min="25" max="16384" width="9" style="3"/>
  </cols>
  <sheetData>
    <row r="1" customHeight="1" spans="1:23">
      <c r="A1" s="6" t="s">
        <v>0</v>
      </c>
      <c r="V1" s="22" t="str">
        <f t="array" ref="V1:W1">"请勿删除或清空该列内容"</f>
        <v>请勿删除或清空该列内容</v>
      </c>
      <c r="W1" s="23" t="str">
        <v>请勿删除或清空该列内容</v>
      </c>
    </row>
    <row r="2" s="1" customFormat="1" ht="30" customHeight="1" spans="1:23">
      <c r="A2" s="7" t="s">
        <v>973</v>
      </c>
      <c r="W2" s="25" t="str">
        <f t="array" ref="W2:W7">""</f>
        <v/>
      </c>
    </row>
    <row r="3" customHeight="1" spans="1:23">
      <c r="A3" s="4" t="str">
        <f>"评估基准日："&amp;TEXT(基本信息输入表!M7,"yyyy年mm月dd日")</f>
        <v>评估基准日：2024年06月30日</v>
      </c>
      <c r="W3" s="5" t="str">
        <v/>
      </c>
    </row>
    <row r="4" ht="14.25" customHeight="1" spans="1:23">
      <c r="A4" s="4"/>
      <c r="B4" s="4"/>
      <c r="C4" s="4"/>
      <c r="D4" s="4"/>
      <c r="E4" s="4"/>
      <c r="F4" s="4"/>
      <c r="G4" s="4"/>
      <c r="H4" s="4"/>
      <c r="I4" s="4"/>
      <c r="J4" s="4"/>
      <c r="K4" s="4"/>
      <c r="L4" s="4"/>
      <c r="M4" s="4"/>
      <c r="N4" s="4"/>
      <c r="O4" s="4"/>
      <c r="P4" s="4"/>
      <c r="Q4" s="4"/>
      <c r="R4" s="4"/>
      <c r="S4" s="4"/>
      <c r="T4" s="8" t="s">
        <v>974</v>
      </c>
      <c r="W4" s="5" t="str">
        <v/>
      </c>
    </row>
    <row r="5" customHeight="1" spans="1:23">
      <c r="A5" s="3" t="str">
        <f>基本信息输入表!K6&amp;"："&amp;基本信息输入表!M6</f>
        <v>产权持有单位：贵州林东煤业发展有限责任公司</v>
      </c>
      <c r="S5" s="73" t="s">
        <v>445</v>
      </c>
      <c r="T5" s="10"/>
      <c r="U5" s="10"/>
      <c r="W5" s="5" t="str">
        <v/>
      </c>
    </row>
    <row r="6" s="2" customFormat="1" ht="28.25" customHeight="1" spans="1:23">
      <c r="A6" s="34" t="s">
        <v>472</v>
      </c>
      <c r="B6" s="34" t="s">
        <v>975</v>
      </c>
      <c r="C6" s="34" t="s">
        <v>976</v>
      </c>
      <c r="D6" s="34" t="s">
        <v>897</v>
      </c>
      <c r="E6" s="34" t="s">
        <v>977</v>
      </c>
      <c r="F6" s="11" t="s">
        <v>642</v>
      </c>
      <c r="G6" s="34" t="s">
        <v>655</v>
      </c>
      <c r="H6" s="34" t="s">
        <v>978</v>
      </c>
      <c r="I6" s="34" t="s">
        <v>979</v>
      </c>
      <c r="J6" s="34" t="s">
        <v>980</v>
      </c>
      <c r="K6" s="270" t="s">
        <v>981</v>
      </c>
      <c r="L6" s="34" t="s">
        <v>965</v>
      </c>
      <c r="M6" s="34" t="s">
        <v>902</v>
      </c>
      <c r="N6" s="34" t="s">
        <v>903</v>
      </c>
      <c r="O6" s="11" t="s">
        <v>284</v>
      </c>
      <c r="P6" s="34" t="s">
        <v>648</v>
      </c>
      <c r="Q6" s="34" t="s">
        <v>914</v>
      </c>
      <c r="R6" s="262" t="s">
        <v>709</v>
      </c>
      <c r="S6" s="34" t="s">
        <v>915</v>
      </c>
      <c r="T6" s="34" t="s">
        <v>218</v>
      </c>
      <c r="U6" s="34" t="s">
        <v>348</v>
      </c>
      <c r="V6" s="2" t="s">
        <v>518</v>
      </c>
      <c r="W6" s="26" t="str">
        <v/>
      </c>
    </row>
    <row r="7" ht="15" customHeight="1" spans="1:23">
      <c r="A7" s="13" t="str">
        <f>IF(C7="","",ROW()-6)</f>
        <v/>
      </c>
      <c r="B7" s="13"/>
      <c r="C7" s="14"/>
      <c r="D7" s="14"/>
      <c r="E7" s="14"/>
      <c r="F7" s="14"/>
      <c r="G7" s="54"/>
      <c r="H7" s="54"/>
      <c r="I7" s="54"/>
      <c r="J7" s="54"/>
      <c r="K7" s="54"/>
      <c r="L7" s="54"/>
      <c r="M7" s="16"/>
      <c r="N7" s="16"/>
      <c r="O7" s="16"/>
      <c r="P7" s="16" t="str">
        <f t="shared" ref="P7:P23" si="0">IF(G7=0,"",Q7/G7)</f>
        <v/>
      </c>
      <c r="Q7" s="16"/>
      <c r="R7" s="16"/>
      <c r="S7" s="16">
        <f>IF(R7="",Q7,Q7*R7/100)</f>
        <v>0</v>
      </c>
      <c r="T7" s="31" t="str">
        <f t="shared" ref="T7:T24" si="1">IF(N7-O7=0,"",(S7-N7+O7)/(N7-O7)*100)</f>
        <v/>
      </c>
      <c r="U7" s="14"/>
      <c r="V7" s="4" t="str">
        <f>"A"&amp;ROW()-6</f>
        <v>A1</v>
      </c>
      <c r="W7" s="5" t="str">
        <v/>
      </c>
    </row>
    <row r="8" ht="15" customHeight="1" spans="1:22">
      <c r="A8" s="13" t="str">
        <f t="shared" ref="A8:A23" si="2">IF(C8="","",ROW()-6)</f>
        <v/>
      </c>
      <c r="B8" s="13"/>
      <c r="C8" s="14"/>
      <c r="D8" s="14"/>
      <c r="E8" s="14"/>
      <c r="F8" s="14"/>
      <c r="G8" s="54"/>
      <c r="H8" s="54"/>
      <c r="I8" s="54"/>
      <c r="J8" s="54"/>
      <c r="K8" s="54"/>
      <c r="L8" s="54"/>
      <c r="M8" s="16"/>
      <c r="N8" s="16"/>
      <c r="O8" s="16"/>
      <c r="P8" s="16" t="str">
        <f t="shared" si="0"/>
        <v/>
      </c>
      <c r="Q8" s="16"/>
      <c r="R8" s="16"/>
      <c r="S8" s="16">
        <f t="shared" ref="S8:S23" si="3">IF(R8="",Q8,Q8*R8/100)</f>
        <v>0</v>
      </c>
      <c r="T8" s="31" t="str">
        <f t="shared" si="1"/>
        <v/>
      </c>
      <c r="U8" s="14"/>
      <c r="V8" s="4" t="str">
        <f t="shared" ref="V8:V23" si="4">"A"&amp;ROW()-6</f>
        <v>A2</v>
      </c>
    </row>
    <row r="9" ht="15" customHeight="1" spans="1:22">
      <c r="A9" s="13" t="str">
        <f t="shared" si="2"/>
        <v/>
      </c>
      <c r="B9" s="13"/>
      <c r="C9" s="14"/>
      <c r="D9" s="14"/>
      <c r="E9" s="14"/>
      <c r="F9" s="14"/>
      <c r="G9" s="54"/>
      <c r="H9" s="54"/>
      <c r="I9" s="54"/>
      <c r="J9" s="54"/>
      <c r="K9" s="54"/>
      <c r="L9" s="54"/>
      <c r="M9" s="16"/>
      <c r="N9" s="16"/>
      <c r="O9" s="16"/>
      <c r="P9" s="16" t="str">
        <f t="shared" si="0"/>
        <v/>
      </c>
      <c r="Q9" s="16"/>
      <c r="R9" s="16"/>
      <c r="S9" s="16">
        <f t="shared" si="3"/>
        <v>0</v>
      </c>
      <c r="T9" s="31" t="str">
        <f t="shared" si="1"/>
        <v/>
      </c>
      <c r="U9" s="14"/>
      <c r="V9" s="4" t="str">
        <f t="shared" si="4"/>
        <v>A3</v>
      </c>
    </row>
    <row r="10" ht="15" customHeight="1" spans="1:22">
      <c r="A10" s="13" t="str">
        <f t="shared" si="2"/>
        <v/>
      </c>
      <c r="B10" s="13"/>
      <c r="C10" s="14"/>
      <c r="D10" s="14"/>
      <c r="E10" s="14"/>
      <c r="F10" s="14"/>
      <c r="G10" s="54"/>
      <c r="H10" s="54"/>
      <c r="I10" s="54"/>
      <c r="J10" s="54"/>
      <c r="K10" s="54"/>
      <c r="L10" s="54"/>
      <c r="M10" s="16"/>
      <c r="N10" s="16"/>
      <c r="O10" s="16"/>
      <c r="P10" s="16" t="str">
        <f t="shared" si="0"/>
        <v/>
      </c>
      <c r="Q10" s="16"/>
      <c r="R10" s="16"/>
      <c r="S10" s="16">
        <f t="shared" si="3"/>
        <v>0</v>
      </c>
      <c r="T10" s="31" t="str">
        <f t="shared" si="1"/>
        <v/>
      </c>
      <c r="U10" s="14"/>
      <c r="V10" s="4" t="str">
        <f t="shared" si="4"/>
        <v>A4</v>
      </c>
    </row>
    <row r="11" ht="15" customHeight="1" spans="1:22">
      <c r="A11" s="13" t="str">
        <f t="shared" si="2"/>
        <v/>
      </c>
      <c r="B11" s="13"/>
      <c r="C11" s="14"/>
      <c r="D11" s="14"/>
      <c r="E11" s="14"/>
      <c r="F11" s="14"/>
      <c r="G11" s="54"/>
      <c r="H11" s="54"/>
      <c r="I11" s="54"/>
      <c r="J11" s="54"/>
      <c r="K11" s="54"/>
      <c r="L11" s="54"/>
      <c r="M11" s="16"/>
      <c r="N11" s="16"/>
      <c r="O11" s="16"/>
      <c r="P11" s="16" t="str">
        <f t="shared" si="0"/>
        <v/>
      </c>
      <c r="Q11" s="16"/>
      <c r="R11" s="16"/>
      <c r="S11" s="16">
        <f t="shared" si="3"/>
        <v>0</v>
      </c>
      <c r="T11" s="31" t="str">
        <f t="shared" si="1"/>
        <v/>
      </c>
      <c r="U11" s="14"/>
      <c r="V11" s="4" t="str">
        <f t="shared" si="4"/>
        <v>A5</v>
      </c>
    </row>
    <row r="12" ht="15" customHeight="1" spans="1:22">
      <c r="A12" s="13" t="str">
        <f t="shared" si="2"/>
        <v/>
      </c>
      <c r="B12" s="13"/>
      <c r="C12" s="14"/>
      <c r="D12" s="14"/>
      <c r="E12" s="14"/>
      <c r="F12" s="14"/>
      <c r="G12" s="54"/>
      <c r="H12" s="54"/>
      <c r="I12" s="54"/>
      <c r="J12" s="54"/>
      <c r="K12" s="54"/>
      <c r="L12" s="54"/>
      <c r="M12" s="16"/>
      <c r="N12" s="16"/>
      <c r="O12" s="16"/>
      <c r="P12" s="16" t="str">
        <f t="shared" si="0"/>
        <v/>
      </c>
      <c r="Q12" s="16"/>
      <c r="R12" s="16"/>
      <c r="S12" s="16">
        <f t="shared" si="3"/>
        <v>0</v>
      </c>
      <c r="T12" s="31" t="str">
        <f t="shared" si="1"/>
        <v/>
      </c>
      <c r="U12" s="14"/>
      <c r="V12" s="4" t="str">
        <f t="shared" si="4"/>
        <v>A6</v>
      </c>
    </row>
    <row r="13" ht="15" customHeight="1" spans="1:22">
      <c r="A13" s="13" t="str">
        <f t="shared" si="2"/>
        <v/>
      </c>
      <c r="B13" s="13"/>
      <c r="C13" s="14"/>
      <c r="D13" s="14"/>
      <c r="E13" s="14"/>
      <c r="F13" s="14"/>
      <c r="G13" s="54"/>
      <c r="H13" s="54"/>
      <c r="I13" s="54"/>
      <c r="J13" s="54"/>
      <c r="K13" s="54"/>
      <c r="L13" s="54"/>
      <c r="M13" s="16"/>
      <c r="N13" s="16"/>
      <c r="O13" s="16"/>
      <c r="P13" s="16" t="str">
        <f t="shared" si="0"/>
        <v/>
      </c>
      <c r="Q13" s="16"/>
      <c r="R13" s="16"/>
      <c r="S13" s="16">
        <f t="shared" si="3"/>
        <v>0</v>
      </c>
      <c r="T13" s="31" t="str">
        <f t="shared" si="1"/>
        <v/>
      </c>
      <c r="U13" s="14"/>
      <c r="V13" s="4" t="str">
        <f t="shared" si="4"/>
        <v>A7</v>
      </c>
    </row>
    <row r="14" ht="15" customHeight="1" spans="1:22">
      <c r="A14" s="13" t="str">
        <f t="shared" si="2"/>
        <v/>
      </c>
      <c r="B14" s="13"/>
      <c r="C14" s="14"/>
      <c r="D14" s="14"/>
      <c r="E14" s="14"/>
      <c r="F14" s="14"/>
      <c r="G14" s="54"/>
      <c r="H14" s="54"/>
      <c r="I14" s="54"/>
      <c r="J14" s="54"/>
      <c r="K14" s="54"/>
      <c r="L14" s="54"/>
      <c r="M14" s="16"/>
      <c r="N14" s="16"/>
      <c r="O14" s="16"/>
      <c r="P14" s="16" t="str">
        <f t="shared" si="0"/>
        <v/>
      </c>
      <c r="Q14" s="16"/>
      <c r="R14" s="16"/>
      <c r="S14" s="16">
        <f t="shared" si="3"/>
        <v>0</v>
      </c>
      <c r="T14" s="31" t="str">
        <f t="shared" si="1"/>
        <v/>
      </c>
      <c r="U14" s="14"/>
      <c r="V14" s="4" t="str">
        <f t="shared" si="4"/>
        <v>A8</v>
      </c>
    </row>
    <row r="15" ht="15" customHeight="1" spans="1:22">
      <c r="A15" s="13" t="str">
        <f t="shared" si="2"/>
        <v/>
      </c>
      <c r="B15" s="13"/>
      <c r="C15" s="14"/>
      <c r="D15" s="14"/>
      <c r="E15" s="14"/>
      <c r="F15" s="14"/>
      <c r="G15" s="54"/>
      <c r="H15" s="54"/>
      <c r="I15" s="54"/>
      <c r="J15" s="54"/>
      <c r="K15" s="54"/>
      <c r="L15" s="54"/>
      <c r="M15" s="16"/>
      <c r="N15" s="16"/>
      <c r="O15" s="16"/>
      <c r="P15" s="16" t="str">
        <f t="shared" si="0"/>
        <v/>
      </c>
      <c r="Q15" s="16"/>
      <c r="R15" s="16"/>
      <c r="S15" s="16">
        <f t="shared" si="3"/>
        <v>0</v>
      </c>
      <c r="T15" s="31" t="str">
        <f t="shared" si="1"/>
        <v/>
      </c>
      <c r="U15" s="14"/>
      <c r="V15" s="4" t="str">
        <f t="shared" si="4"/>
        <v>A9</v>
      </c>
    </row>
    <row r="16" ht="15" customHeight="1" spans="1:22">
      <c r="A16" s="13" t="str">
        <f t="shared" si="2"/>
        <v/>
      </c>
      <c r="B16" s="13"/>
      <c r="C16" s="14"/>
      <c r="D16" s="14"/>
      <c r="E16" s="14"/>
      <c r="F16" s="14"/>
      <c r="G16" s="54"/>
      <c r="H16" s="54"/>
      <c r="I16" s="54"/>
      <c r="J16" s="54"/>
      <c r="K16" s="54"/>
      <c r="L16" s="54"/>
      <c r="M16" s="16"/>
      <c r="N16" s="16"/>
      <c r="O16" s="16"/>
      <c r="P16" s="16" t="str">
        <f t="shared" si="0"/>
        <v/>
      </c>
      <c r="Q16" s="16"/>
      <c r="R16" s="16"/>
      <c r="S16" s="16">
        <f t="shared" si="3"/>
        <v>0</v>
      </c>
      <c r="T16" s="31" t="str">
        <f t="shared" si="1"/>
        <v/>
      </c>
      <c r="U16" s="14"/>
      <c r="V16" s="4" t="str">
        <f t="shared" si="4"/>
        <v>A10</v>
      </c>
    </row>
    <row r="17" ht="15" customHeight="1" spans="1:22">
      <c r="A17" s="13" t="str">
        <f t="shared" si="2"/>
        <v/>
      </c>
      <c r="B17" s="13"/>
      <c r="C17" s="14"/>
      <c r="D17" s="14"/>
      <c r="E17" s="14"/>
      <c r="F17" s="14"/>
      <c r="G17" s="54"/>
      <c r="H17" s="54"/>
      <c r="I17" s="54"/>
      <c r="J17" s="54"/>
      <c r="K17" s="54"/>
      <c r="L17" s="54"/>
      <c r="M17" s="16"/>
      <c r="N17" s="16"/>
      <c r="O17" s="16"/>
      <c r="P17" s="16" t="str">
        <f t="shared" si="0"/>
        <v/>
      </c>
      <c r="Q17" s="16"/>
      <c r="R17" s="16"/>
      <c r="S17" s="16">
        <f t="shared" si="3"/>
        <v>0</v>
      </c>
      <c r="T17" s="31" t="str">
        <f t="shared" si="1"/>
        <v/>
      </c>
      <c r="U17" s="14"/>
      <c r="V17" s="4" t="str">
        <f t="shared" si="4"/>
        <v>A11</v>
      </c>
    </row>
    <row r="18" ht="15" customHeight="1" spans="1:22">
      <c r="A18" s="13" t="str">
        <f t="shared" si="2"/>
        <v/>
      </c>
      <c r="B18" s="13"/>
      <c r="C18" s="14"/>
      <c r="D18" s="14"/>
      <c r="E18" s="14"/>
      <c r="F18" s="14"/>
      <c r="G18" s="54"/>
      <c r="H18" s="54"/>
      <c r="I18" s="54"/>
      <c r="J18" s="54"/>
      <c r="K18" s="54"/>
      <c r="L18" s="54"/>
      <c r="M18" s="16"/>
      <c r="N18" s="16"/>
      <c r="O18" s="16"/>
      <c r="P18" s="16" t="str">
        <f t="shared" si="0"/>
        <v/>
      </c>
      <c r="Q18" s="16"/>
      <c r="R18" s="16"/>
      <c r="S18" s="16">
        <f t="shared" si="3"/>
        <v>0</v>
      </c>
      <c r="T18" s="31" t="str">
        <f t="shared" si="1"/>
        <v/>
      </c>
      <c r="U18" s="14"/>
      <c r="V18" s="4" t="str">
        <f t="shared" si="4"/>
        <v>A12</v>
      </c>
    </row>
    <row r="19" ht="15" customHeight="1" spans="1:22">
      <c r="A19" s="13" t="str">
        <f t="shared" si="2"/>
        <v/>
      </c>
      <c r="B19" s="13"/>
      <c r="C19" s="14"/>
      <c r="D19" s="14"/>
      <c r="E19" s="14"/>
      <c r="F19" s="14"/>
      <c r="G19" s="54"/>
      <c r="H19" s="54"/>
      <c r="I19" s="54"/>
      <c r="J19" s="54"/>
      <c r="K19" s="54"/>
      <c r="L19" s="54"/>
      <c r="M19" s="16"/>
      <c r="N19" s="16"/>
      <c r="O19" s="16"/>
      <c r="P19" s="16" t="str">
        <f t="shared" si="0"/>
        <v/>
      </c>
      <c r="Q19" s="16"/>
      <c r="R19" s="16"/>
      <c r="S19" s="16">
        <f t="shared" si="3"/>
        <v>0</v>
      </c>
      <c r="T19" s="31" t="str">
        <f t="shared" si="1"/>
        <v/>
      </c>
      <c r="U19" s="14"/>
      <c r="V19" s="4" t="str">
        <f t="shared" si="4"/>
        <v>A13</v>
      </c>
    </row>
    <row r="20" ht="15" customHeight="1" spans="1:22">
      <c r="A20" s="13" t="str">
        <f t="shared" si="2"/>
        <v/>
      </c>
      <c r="B20" s="13"/>
      <c r="C20" s="14"/>
      <c r="D20" s="14"/>
      <c r="E20" s="14"/>
      <c r="F20" s="14"/>
      <c r="G20" s="54"/>
      <c r="H20" s="54"/>
      <c r="I20" s="54"/>
      <c r="J20" s="54"/>
      <c r="K20" s="54"/>
      <c r="L20" s="54"/>
      <c r="M20" s="16"/>
      <c r="N20" s="16"/>
      <c r="O20" s="16"/>
      <c r="P20" s="16" t="str">
        <f t="shared" si="0"/>
        <v/>
      </c>
      <c r="Q20" s="16"/>
      <c r="R20" s="16"/>
      <c r="S20" s="16">
        <f t="shared" si="3"/>
        <v>0</v>
      </c>
      <c r="T20" s="31" t="str">
        <f t="shared" si="1"/>
        <v/>
      </c>
      <c r="U20" s="14"/>
      <c r="V20" s="4" t="str">
        <f t="shared" si="4"/>
        <v>A14</v>
      </c>
    </row>
    <row r="21" ht="15" customHeight="1" spans="1:22">
      <c r="A21" s="13" t="str">
        <f t="shared" si="2"/>
        <v/>
      </c>
      <c r="B21" s="13"/>
      <c r="C21" s="14"/>
      <c r="D21" s="14"/>
      <c r="E21" s="14"/>
      <c r="F21" s="14"/>
      <c r="G21" s="54"/>
      <c r="H21" s="54"/>
      <c r="I21" s="54"/>
      <c r="J21" s="54"/>
      <c r="K21" s="54"/>
      <c r="L21" s="54"/>
      <c r="M21" s="16"/>
      <c r="N21" s="16"/>
      <c r="O21" s="16"/>
      <c r="P21" s="16" t="str">
        <f t="shared" si="0"/>
        <v/>
      </c>
      <c r="Q21" s="16"/>
      <c r="R21" s="16"/>
      <c r="S21" s="16">
        <f t="shared" si="3"/>
        <v>0</v>
      </c>
      <c r="T21" s="31" t="str">
        <f t="shared" si="1"/>
        <v/>
      </c>
      <c r="U21" s="14"/>
      <c r="V21" s="4" t="str">
        <f t="shared" si="4"/>
        <v>A15</v>
      </c>
    </row>
    <row r="22" ht="15" customHeight="1" spans="1:22">
      <c r="A22" s="13" t="str">
        <f t="shared" si="2"/>
        <v/>
      </c>
      <c r="B22" s="13"/>
      <c r="C22" s="14"/>
      <c r="D22" s="14"/>
      <c r="E22" s="14"/>
      <c r="F22" s="14"/>
      <c r="G22" s="54"/>
      <c r="H22" s="54"/>
      <c r="I22" s="54"/>
      <c r="J22" s="54"/>
      <c r="K22" s="54"/>
      <c r="L22" s="54"/>
      <c r="M22" s="16"/>
      <c r="N22" s="16"/>
      <c r="O22" s="16"/>
      <c r="P22" s="16" t="str">
        <f t="shared" si="0"/>
        <v/>
      </c>
      <c r="Q22" s="16"/>
      <c r="R22" s="16"/>
      <c r="S22" s="16">
        <f t="shared" si="3"/>
        <v>0</v>
      </c>
      <c r="T22" s="31" t="str">
        <f t="shared" si="1"/>
        <v/>
      </c>
      <c r="U22" s="14"/>
      <c r="V22" s="4" t="str">
        <f t="shared" si="4"/>
        <v>A16</v>
      </c>
    </row>
    <row r="23" ht="15" customHeight="1" spans="1:23">
      <c r="A23" s="13" t="str">
        <f t="shared" si="2"/>
        <v/>
      </c>
      <c r="B23" s="13"/>
      <c r="C23" s="14"/>
      <c r="D23" s="14"/>
      <c r="E23" s="14"/>
      <c r="F23" s="14"/>
      <c r="G23" s="54"/>
      <c r="H23" s="54"/>
      <c r="I23" s="54"/>
      <c r="J23" s="54"/>
      <c r="K23" s="54"/>
      <c r="L23" s="54"/>
      <c r="M23" s="16"/>
      <c r="N23" s="16"/>
      <c r="O23" s="16"/>
      <c r="P23" s="16" t="str">
        <f t="shared" si="0"/>
        <v/>
      </c>
      <c r="Q23" s="16"/>
      <c r="R23" s="16"/>
      <c r="S23" s="16">
        <f t="shared" si="3"/>
        <v>0</v>
      </c>
      <c r="T23" s="31" t="str">
        <f t="shared" si="1"/>
        <v/>
      </c>
      <c r="U23" s="14"/>
      <c r="V23" s="4" t="str">
        <f t="shared" si="4"/>
        <v>A17</v>
      </c>
      <c r="W23" s="5" t="str">
        <f t="array" ref="W23:W28">""</f>
        <v/>
      </c>
    </row>
    <row r="24" ht="15" customHeight="1" spans="1:23">
      <c r="A24" s="13" t="s">
        <v>982</v>
      </c>
      <c r="B24" s="66"/>
      <c r="C24" s="66"/>
      <c r="D24" s="63"/>
      <c r="E24" s="14"/>
      <c r="F24" s="14"/>
      <c r="G24" s="54">
        <f>SUM(G7:G23)</f>
        <v>0</v>
      </c>
      <c r="H24" s="54"/>
      <c r="I24" s="54"/>
      <c r="J24" s="54"/>
      <c r="K24" s="54"/>
      <c r="L24" s="54"/>
      <c r="M24" s="273">
        <f>SUM(M7:M23)</f>
        <v>0</v>
      </c>
      <c r="N24" s="273">
        <f>SUM(N7:N23)</f>
        <v>0</v>
      </c>
      <c r="O24" s="273">
        <f>SUM(O7:O23)</f>
        <v>0</v>
      </c>
      <c r="P24" s="16"/>
      <c r="Q24" s="273">
        <f>SUM(Q7:Q23)</f>
        <v>0</v>
      </c>
      <c r="R24" s="273"/>
      <c r="S24" s="273">
        <f>SUM(S7:S23)</f>
        <v>0</v>
      </c>
      <c r="T24" s="31" t="str">
        <f t="shared" si="1"/>
        <v/>
      </c>
      <c r="U24" s="14"/>
      <c r="W24" s="5" t="str">
        <v/>
      </c>
    </row>
    <row r="25" ht="15" customHeight="1" spans="1:23">
      <c r="A25" s="13" t="s">
        <v>983</v>
      </c>
      <c r="B25" s="66"/>
      <c r="C25" s="66"/>
      <c r="D25" s="63"/>
      <c r="E25" s="14"/>
      <c r="F25" s="14"/>
      <c r="G25" s="54"/>
      <c r="H25" s="54"/>
      <c r="I25" s="54"/>
      <c r="J25" s="54"/>
      <c r="K25" s="54"/>
      <c r="L25" s="54"/>
      <c r="M25" s="273"/>
      <c r="N25" s="273">
        <f>O24</f>
        <v>0</v>
      </c>
      <c r="O25" s="273"/>
      <c r="P25" s="16"/>
      <c r="Q25" s="273"/>
      <c r="R25" s="273"/>
      <c r="S25" s="273"/>
      <c r="T25" s="31"/>
      <c r="U25" s="14"/>
      <c r="W25" s="5" t="str">
        <v/>
      </c>
    </row>
    <row r="26" ht="15" customHeight="1" spans="1:23">
      <c r="A26" s="272" t="s">
        <v>984</v>
      </c>
      <c r="B26" s="10"/>
      <c r="C26" s="10"/>
      <c r="D26" s="10"/>
      <c r="E26" s="72"/>
      <c r="F26" s="21"/>
      <c r="G26" s="31"/>
      <c r="H26" s="31"/>
      <c r="I26" s="31"/>
      <c r="J26" s="54"/>
      <c r="K26" s="54"/>
      <c r="L26" s="31"/>
      <c r="M26" s="77">
        <f>M24-M25</f>
        <v>0</v>
      </c>
      <c r="N26" s="77">
        <f>N24-N25</f>
        <v>0</v>
      </c>
      <c r="O26" s="77"/>
      <c r="P26" s="31"/>
      <c r="Q26" s="77">
        <f>Q24</f>
        <v>0</v>
      </c>
      <c r="R26" s="77"/>
      <c r="S26" s="77">
        <f>S24</f>
        <v>0</v>
      </c>
      <c r="T26" s="31" t="str">
        <f>IF(N26-O26=0,"",(S26-N26+O26)/(N26-O26)*100)</f>
        <v/>
      </c>
      <c r="U26" s="189"/>
      <c r="W26" s="5" t="str">
        <v/>
      </c>
    </row>
    <row r="27" ht="15" customHeight="1" spans="1:23">
      <c r="A27" s="3" t="str">
        <f>基本信息输入表!$K$6&amp;"填表人："&amp;基本信息输入表!$M$61</f>
        <v>产权持有单位填表人：胡晓东</v>
      </c>
      <c r="S27" s="3" t="str">
        <f>"评估人员："&amp;基本信息输入表!$Q$61</f>
        <v>评估人员：</v>
      </c>
      <c r="V27" s="3" t="s">
        <v>474</v>
      </c>
      <c r="W27" s="5" t="str">
        <v/>
      </c>
    </row>
    <row r="28" customHeight="1" spans="1:23">
      <c r="A28" s="3" t="str">
        <f>"填表日期："&amp;YEAR(基本信息输入表!$O$61)&amp;"年"&amp;MONTH(基本信息输入表!$O$61)&amp;"月"&amp;DAY(基本信息输入表!$O$61)&amp;"日"</f>
        <v>填表日期：2024年7月11日</v>
      </c>
      <c r="W28" s="5" t="str">
        <v/>
      </c>
    </row>
  </sheetData>
  <mergeCells count="7">
    <mergeCell ref="A2:U2"/>
    <mergeCell ref="A3:U3"/>
    <mergeCell ref="T4:U4"/>
    <mergeCell ref="S5:U5"/>
    <mergeCell ref="A24:D24"/>
    <mergeCell ref="A25:D25"/>
    <mergeCell ref="A26:D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75" orientation="landscape"/>
  <headerFooter scaleWithDoc="0">
    <oddFooter>&amp;C&amp;"Arial Narrow,常规"&amp;10 &amp;"宋体,常规"第&amp;"Arial Narrow,常规"&amp;P&amp;"宋体,常规"页，共&amp;"Arial Narrow,常规"&amp;N&amp;"宋体,常规"页</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dimension ref="A1:W28"/>
  <sheetViews>
    <sheetView showGridLines="0" workbookViewId="0">
      <selection activeCell="G25" sqref="G25"/>
    </sheetView>
  </sheetViews>
  <sheetFormatPr defaultColWidth="9" defaultRowHeight="15.75" customHeight="1"/>
  <cols>
    <col min="1" max="1" width="4.5" style="3" customWidth="1"/>
    <col min="2" max="2" width="8.5" style="3" customWidth="1"/>
    <col min="3" max="3" width="11.1916666666667" style="3" customWidth="1"/>
    <col min="4" max="4" width="7.69166666666667" style="3" customWidth="1"/>
    <col min="5" max="6" width="4.69166666666667" style="3" customWidth="1"/>
    <col min="7" max="7" width="12.1916666666667" style="3" customWidth="1"/>
    <col min="8" max="8" width="4.19166666666667" style="3" customWidth="1"/>
    <col min="9" max="10" width="4.69166666666667" style="3" customWidth="1"/>
    <col min="11" max="12" width="5" style="3" customWidth="1"/>
    <col min="13" max="15" width="11.8166666666667" style="3" customWidth="1"/>
    <col min="16" max="16" width="8.19166666666667" style="3" customWidth="1"/>
    <col min="17" max="17" width="11.8166666666667" style="3" customWidth="1"/>
    <col min="18" max="18" width="7.69166666666667" style="3" customWidth="1"/>
    <col min="19" max="19" width="9.69166666666667" style="3" customWidth="1"/>
    <col min="20" max="20" width="7.69166666666667" style="3" customWidth="1"/>
    <col min="21" max="21" width="5.69166666666667" style="3" customWidth="1"/>
    <col min="22" max="22" width="16" style="3" customWidth="1"/>
    <col min="23" max="23" width="5.19166666666667" style="5" customWidth="1"/>
    <col min="24" max="24" width="9" style="3" customWidth="1"/>
    <col min="25" max="16384" width="9" style="3"/>
  </cols>
  <sheetData>
    <row r="1" customHeight="1" spans="1:23">
      <c r="A1" s="6" t="s">
        <v>0</v>
      </c>
      <c r="V1" s="22" t="str">
        <f t="array" ref="V1:W1">"请勿删除或清空该列内容"</f>
        <v>请勿删除或清空该列内容</v>
      </c>
      <c r="W1" s="23" t="str">
        <v>请勿删除或清空该列内容</v>
      </c>
    </row>
    <row r="2" s="1" customFormat="1" ht="30" customHeight="1" spans="1:23">
      <c r="A2" s="7" t="s">
        <v>985</v>
      </c>
      <c r="W2" s="25" t="str">
        <f t="array" ref="W2:W7">""</f>
        <v/>
      </c>
    </row>
    <row r="3" customHeight="1" spans="1:23">
      <c r="A3" s="4" t="str">
        <f>"评估基准日："&amp;TEXT(基本信息输入表!M7,"yyyy年mm月dd日")</f>
        <v>评估基准日：2024年06月30日</v>
      </c>
      <c r="W3" s="5" t="str">
        <v/>
      </c>
    </row>
    <row r="4" ht="14.25" customHeight="1" spans="1:23">
      <c r="A4" s="4"/>
      <c r="B4" s="4"/>
      <c r="C4" s="4"/>
      <c r="D4" s="4"/>
      <c r="E4" s="4"/>
      <c r="F4" s="4"/>
      <c r="G4" s="4"/>
      <c r="H4" s="4"/>
      <c r="I4" s="4"/>
      <c r="J4" s="4"/>
      <c r="K4" s="4"/>
      <c r="L4" s="4"/>
      <c r="M4" s="4"/>
      <c r="N4" s="4"/>
      <c r="O4" s="4"/>
      <c r="P4" s="4"/>
      <c r="Q4" s="4"/>
      <c r="R4" s="4"/>
      <c r="S4" s="4"/>
      <c r="T4" s="4"/>
      <c r="U4" s="4" t="s">
        <v>986</v>
      </c>
      <c r="W4" s="5" t="str">
        <v/>
      </c>
    </row>
    <row r="5" customHeight="1" spans="1:23">
      <c r="A5" s="9" t="str">
        <f>基本信息输入表!K6&amp;"："&amp;基本信息输入表!M6</f>
        <v>产权持有单位：贵州林东煤业发展有限责任公司</v>
      </c>
      <c r="B5" s="10"/>
      <c r="C5" s="10"/>
      <c r="D5" s="10"/>
      <c r="E5" s="10"/>
      <c r="F5" s="10"/>
      <c r="G5" s="10"/>
      <c r="H5" s="8"/>
      <c r="I5" s="8"/>
      <c r="J5" s="8"/>
      <c r="K5" s="8"/>
      <c r="L5" s="8"/>
      <c r="U5" s="8" t="s">
        <v>445</v>
      </c>
      <c r="W5" s="5" t="str">
        <v/>
      </c>
    </row>
    <row r="6" s="2" customFormat="1" ht="26" customHeight="1" spans="1:23">
      <c r="A6" s="34" t="s">
        <v>472</v>
      </c>
      <c r="B6" s="34" t="s">
        <v>975</v>
      </c>
      <c r="C6" s="34" t="s">
        <v>976</v>
      </c>
      <c r="D6" s="34" t="s">
        <v>987</v>
      </c>
      <c r="E6" s="34" t="s">
        <v>988</v>
      </c>
      <c r="F6" s="34" t="s">
        <v>989</v>
      </c>
      <c r="G6" s="270" t="s">
        <v>990</v>
      </c>
      <c r="H6" s="34" t="s">
        <v>991</v>
      </c>
      <c r="I6" s="34" t="s">
        <v>992</v>
      </c>
      <c r="J6" s="34" t="s">
        <v>993</v>
      </c>
      <c r="K6" s="34" t="s">
        <v>897</v>
      </c>
      <c r="L6" s="34" t="s">
        <v>965</v>
      </c>
      <c r="M6" s="34" t="s">
        <v>902</v>
      </c>
      <c r="N6" s="49" t="s">
        <v>903</v>
      </c>
      <c r="O6" s="34" t="s">
        <v>284</v>
      </c>
      <c r="P6" s="34" t="s">
        <v>648</v>
      </c>
      <c r="Q6" s="34" t="s">
        <v>914</v>
      </c>
      <c r="R6" s="49" t="s">
        <v>709</v>
      </c>
      <c r="S6" s="49" t="s">
        <v>915</v>
      </c>
      <c r="T6" s="34" t="s">
        <v>218</v>
      </c>
      <c r="U6" s="34" t="s">
        <v>348</v>
      </c>
      <c r="V6" s="2" t="s">
        <v>518</v>
      </c>
      <c r="W6" s="26" t="str">
        <v/>
      </c>
    </row>
    <row r="7" ht="15" customHeight="1" spans="1:23">
      <c r="A7" s="13" t="str">
        <f>IF(C7="","",ROW()-6)</f>
        <v/>
      </c>
      <c r="B7" s="13"/>
      <c r="C7" s="14"/>
      <c r="D7" s="14"/>
      <c r="E7" s="54"/>
      <c r="F7" s="54"/>
      <c r="G7" s="53"/>
      <c r="H7" s="14"/>
      <c r="I7" s="14"/>
      <c r="J7" s="14"/>
      <c r="K7" s="15"/>
      <c r="L7" s="54"/>
      <c r="M7" s="16"/>
      <c r="N7" s="16"/>
      <c r="O7" s="16"/>
      <c r="P7" s="46" t="str">
        <f t="shared" ref="P7:P23" si="0">IF(E7=0,"",Q7/E7)</f>
        <v/>
      </c>
      <c r="Q7" s="16"/>
      <c r="R7" s="54"/>
      <c r="S7" s="16">
        <f>IF(R7="",Q7,Q7*R7/100)</f>
        <v>0</v>
      </c>
      <c r="T7" s="31" t="str">
        <f t="shared" ref="T7:T24" si="1">IF(N7-O7=0,"",(S7-N7+O7)/(N7-O7)*100)</f>
        <v/>
      </c>
      <c r="U7" s="14"/>
      <c r="V7" s="4" t="str">
        <f>"A"&amp;ROW()-6</f>
        <v>A1</v>
      </c>
      <c r="W7" s="5" t="str">
        <v/>
      </c>
    </row>
    <row r="8" ht="15" customHeight="1" spans="1:22">
      <c r="A8" s="13" t="str">
        <f t="shared" ref="A8:A23" si="2">IF(C8="","",ROW()-6)</f>
        <v/>
      </c>
      <c r="B8" s="13"/>
      <c r="C8" s="14"/>
      <c r="D8" s="14"/>
      <c r="E8" s="54"/>
      <c r="F8" s="54"/>
      <c r="G8" s="53"/>
      <c r="H8" s="14"/>
      <c r="I8" s="14"/>
      <c r="J8" s="14"/>
      <c r="K8" s="15"/>
      <c r="L8" s="54"/>
      <c r="M8" s="16"/>
      <c r="N8" s="16"/>
      <c r="O8" s="16"/>
      <c r="P8" s="46" t="str">
        <f t="shared" si="0"/>
        <v/>
      </c>
      <c r="Q8" s="16"/>
      <c r="R8" s="54"/>
      <c r="S8" s="16">
        <f t="shared" ref="S8:S23" si="3">IF(R8="",Q8,Q8*R8/100)</f>
        <v>0</v>
      </c>
      <c r="T8" s="31" t="str">
        <f t="shared" si="1"/>
        <v/>
      </c>
      <c r="U8" s="14"/>
      <c r="V8" s="4" t="str">
        <f t="shared" ref="V8:V23" si="4">"A"&amp;ROW()-6</f>
        <v>A2</v>
      </c>
    </row>
    <row r="9" ht="15" customHeight="1" spans="1:22">
      <c r="A9" s="13" t="str">
        <f t="shared" si="2"/>
        <v/>
      </c>
      <c r="B9" s="13"/>
      <c r="C9" s="14"/>
      <c r="D9" s="14"/>
      <c r="E9" s="54"/>
      <c r="F9" s="54"/>
      <c r="G9" s="53"/>
      <c r="H9" s="14"/>
      <c r="I9" s="14"/>
      <c r="J9" s="14"/>
      <c r="K9" s="15"/>
      <c r="L9" s="54"/>
      <c r="M9" s="16"/>
      <c r="N9" s="16"/>
      <c r="O9" s="16"/>
      <c r="P9" s="46" t="str">
        <f t="shared" si="0"/>
        <v/>
      </c>
      <c r="Q9" s="16"/>
      <c r="R9" s="54"/>
      <c r="S9" s="16">
        <f t="shared" si="3"/>
        <v>0</v>
      </c>
      <c r="T9" s="31" t="str">
        <f t="shared" si="1"/>
        <v/>
      </c>
      <c r="U9" s="14"/>
      <c r="V9" s="4" t="str">
        <f t="shared" si="4"/>
        <v>A3</v>
      </c>
    </row>
    <row r="10" ht="15" customHeight="1" spans="1:22">
      <c r="A10" s="13" t="str">
        <f t="shared" si="2"/>
        <v/>
      </c>
      <c r="B10" s="13"/>
      <c r="C10" s="14"/>
      <c r="D10" s="14"/>
      <c r="E10" s="54"/>
      <c r="F10" s="54"/>
      <c r="G10" s="53"/>
      <c r="H10" s="14"/>
      <c r="I10" s="14"/>
      <c r="J10" s="14"/>
      <c r="K10" s="15"/>
      <c r="L10" s="54"/>
      <c r="M10" s="16"/>
      <c r="N10" s="16"/>
      <c r="O10" s="16"/>
      <c r="P10" s="46" t="str">
        <f t="shared" si="0"/>
        <v/>
      </c>
      <c r="Q10" s="16"/>
      <c r="R10" s="54"/>
      <c r="S10" s="16">
        <f t="shared" si="3"/>
        <v>0</v>
      </c>
      <c r="T10" s="31" t="str">
        <f t="shared" si="1"/>
        <v/>
      </c>
      <c r="U10" s="14"/>
      <c r="V10" s="4" t="str">
        <f t="shared" si="4"/>
        <v>A4</v>
      </c>
    </row>
    <row r="11" ht="15" customHeight="1" spans="1:22">
      <c r="A11" s="13" t="str">
        <f t="shared" si="2"/>
        <v/>
      </c>
      <c r="B11" s="13"/>
      <c r="C11" s="14"/>
      <c r="D11" s="14"/>
      <c r="E11" s="54"/>
      <c r="F11" s="54"/>
      <c r="G11" s="53"/>
      <c r="H11" s="14"/>
      <c r="I11" s="14"/>
      <c r="J11" s="14"/>
      <c r="K11" s="15"/>
      <c r="L11" s="54"/>
      <c r="M11" s="16"/>
      <c r="N11" s="16"/>
      <c r="O11" s="16"/>
      <c r="P11" s="46" t="str">
        <f t="shared" si="0"/>
        <v/>
      </c>
      <c r="Q11" s="16"/>
      <c r="R11" s="54"/>
      <c r="S11" s="16">
        <f t="shared" si="3"/>
        <v>0</v>
      </c>
      <c r="T11" s="31" t="str">
        <f t="shared" si="1"/>
        <v/>
      </c>
      <c r="U11" s="14"/>
      <c r="V11" s="4" t="str">
        <f t="shared" si="4"/>
        <v>A5</v>
      </c>
    </row>
    <row r="12" ht="15" customHeight="1" spans="1:22">
      <c r="A12" s="13" t="str">
        <f t="shared" si="2"/>
        <v/>
      </c>
      <c r="B12" s="13"/>
      <c r="C12" s="14"/>
      <c r="D12" s="14"/>
      <c r="E12" s="54"/>
      <c r="F12" s="54"/>
      <c r="G12" s="53"/>
      <c r="H12" s="14"/>
      <c r="I12" s="14"/>
      <c r="J12" s="14"/>
      <c r="K12" s="15"/>
      <c r="L12" s="54"/>
      <c r="M12" s="16"/>
      <c r="N12" s="16"/>
      <c r="O12" s="16"/>
      <c r="P12" s="46" t="str">
        <f t="shared" si="0"/>
        <v/>
      </c>
      <c r="Q12" s="16"/>
      <c r="R12" s="54"/>
      <c r="S12" s="16">
        <f t="shared" si="3"/>
        <v>0</v>
      </c>
      <c r="T12" s="31" t="str">
        <f t="shared" si="1"/>
        <v/>
      </c>
      <c r="U12" s="14"/>
      <c r="V12" s="4" t="str">
        <f t="shared" si="4"/>
        <v>A6</v>
      </c>
    </row>
    <row r="13" ht="15" customHeight="1" spans="1:22">
      <c r="A13" s="13" t="str">
        <f t="shared" si="2"/>
        <v/>
      </c>
      <c r="B13" s="13"/>
      <c r="C13" s="14"/>
      <c r="D13" s="14"/>
      <c r="E13" s="54"/>
      <c r="F13" s="54"/>
      <c r="G13" s="53"/>
      <c r="H13" s="14"/>
      <c r="I13" s="14"/>
      <c r="J13" s="14"/>
      <c r="K13" s="15"/>
      <c r="L13" s="54"/>
      <c r="M13" s="16"/>
      <c r="N13" s="16"/>
      <c r="O13" s="16"/>
      <c r="P13" s="46" t="str">
        <f t="shared" si="0"/>
        <v/>
      </c>
      <c r="Q13" s="16"/>
      <c r="R13" s="54"/>
      <c r="S13" s="16">
        <f t="shared" si="3"/>
        <v>0</v>
      </c>
      <c r="T13" s="31" t="str">
        <f t="shared" si="1"/>
        <v/>
      </c>
      <c r="U13" s="14"/>
      <c r="V13" s="4" t="str">
        <f t="shared" si="4"/>
        <v>A7</v>
      </c>
    </row>
    <row r="14" ht="15" customHeight="1" spans="1:22">
      <c r="A14" s="13" t="str">
        <f t="shared" si="2"/>
        <v/>
      </c>
      <c r="B14" s="13"/>
      <c r="C14" s="14"/>
      <c r="D14" s="14"/>
      <c r="E14" s="54"/>
      <c r="F14" s="54"/>
      <c r="G14" s="53"/>
      <c r="H14" s="14"/>
      <c r="I14" s="14"/>
      <c r="J14" s="14"/>
      <c r="K14" s="15"/>
      <c r="L14" s="54"/>
      <c r="M14" s="16"/>
      <c r="N14" s="16"/>
      <c r="O14" s="16"/>
      <c r="P14" s="46" t="str">
        <f t="shared" si="0"/>
        <v/>
      </c>
      <c r="Q14" s="16"/>
      <c r="R14" s="54"/>
      <c r="S14" s="16">
        <f t="shared" si="3"/>
        <v>0</v>
      </c>
      <c r="T14" s="31" t="str">
        <f t="shared" si="1"/>
        <v/>
      </c>
      <c r="U14" s="14"/>
      <c r="V14" s="4" t="str">
        <f t="shared" si="4"/>
        <v>A8</v>
      </c>
    </row>
    <row r="15" ht="15" customHeight="1" spans="1:22">
      <c r="A15" s="13" t="str">
        <f t="shared" si="2"/>
        <v/>
      </c>
      <c r="B15" s="13"/>
      <c r="C15" s="14"/>
      <c r="D15" s="14"/>
      <c r="E15" s="54"/>
      <c r="F15" s="54"/>
      <c r="G15" s="53"/>
      <c r="H15" s="14"/>
      <c r="I15" s="14"/>
      <c r="J15" s="14"/>
      <c r="K15" s="15"/>
      <c r="L15" s="54"/>
      <c r="M15" s="16"/>
      <c r="N15" s="16"/>
      <c r="O15" s="16"/>
      <c r="P15" s="46" t="str">
        <f t="shared" si="0"/>
        <v/>
      </c>
      <c r="Q15" s="16"/>
      <c r="R15" s="54"/>
      <c r="S15" s="16">
        <f t="shared" si="3"/>
        <v>0</v>
      </c>
      <c r="T15" s="31" t="str">
        <f t="shared" si="1"/>
        <v/>
      </c>
      <c r="U15" s="14"/>
      <c r="V15" s="4" t="str">
        <f t="shared" si="4"/>
        <v>A9</v>
      </c>
    </row>
    <row r="16" ht="15" customHeight="1" spans="1:22">
      <c r="A16" s="13" t="str">
        <f t="shared" si="2"/>
        <v/>
      </c>
      <c r="B16" s="13"/>
      <c r="C16" s="14"/>
      <c r="D16" s="14"/>
      <c r="E16" s="54"/>
      <c r="F16" s="54"/>
      <c r="G16" s="53"/>
      <c r="H16" s="14"/>
      <c r="I16" s="14"/>
      <c r="J16" s="14"/>
      <c r="K16" s="15"/>
      <c r="L16" s="54"/>
      <c r="M16" s="16"/>
      <c r="N16" s="16"/>
      <c r="O16" s="16"/>
      <c r="P16" s="46" t="str">
        <f t="shared" si="0"/>
        <v/>
      </c>
      <c r="Q16" s="16"/>
      <c r="R16" s="54"/>
      <c r="S16" s="16">
        <f t="shared" si="3"/>
        <v>0</v>
      </c>
      <c r="T16" s="31" t="str">
        <f t="shared" si="1"/>
        <v/>
      </c>
      <c r="U16" s="14"/>
      <c r="V16" s="4" t="str">
        <f t="shared" si="4"/>
        <v>A10</v>
      </c>
    </row>
    <row r="17" ht="15" customHeight="1" spans="1:22">
      <c r="A17" s="13" t="str">
        <f t="shared" si="2"/>
        <v/>
      </c>
      <c r="B17" s="13"/>
      <c r="C17" s="14"/>
      <c r="D17" s="14"/>
      <c r="E17" s="54"/>
      <c r="F17" s="54"/>
      <c r="G17" s="53"/>
      <c r="H17" s="14"/>
      <c r="I17" s="14"/>
      <c r="J17" s="14"/>
      <c r="K17" s="15"/>
      <c r="L17" s="54"/>
      <c r="M17" s="16"/>
      <c r="N17" s="16"/>
      <c r="O17" s="16"/>
      <c r="P17" s="46" t="str">
        <f t="shared" si="0"/>
        <v/>
      </c>
      <c r="Q17" s="16"/>
      <c r="R17" s="54"/>
      <c r="S17" s="16">
        <f t="shared" si="3"/>
        <v>0</v>
      </c>
      <c r="T17" s="31" t="str">
        <f t="shared" si="1"/>
        <v/>
      </c>
      <c r="U17" s="14"/>
      <c r="V17" s="4" t="str">
        <f t="shared" si="4"/>
        <v>A11</v>
      </c>
    </row>
    <row r="18" ht="15" customHeight="1" spans="1:22">
      <c r="A18" s="13" t="str">
        <f t="shared" si="2"/>
        <v/>
      </c>
      <c r="B18" s="13"/>
      <c r="C18" s="14"/>
      <c r="D18" s="14"/>
      <c r="E18" s="54"/>
      <c r="F18" s="54"/>
      <c r="G18" s="53"/>
      <c r="H18" s="14"/>
      <c r="I18" s="14"/>
      <c r="J18" s="14"/>
      <c r="K18" s="15"/>
      <c r="L18" s="54"/>
      <c r="M18" s="16"/>
      <c r="N18" s="16"/>
      <c r="O18" s="16"/>
      <c r="P18" s="46" t="str">
        <f t="shared" si="0"/>
        <v/>
      </c>
      <c r="Q18" s="16"/>
      <c r="R18" s="54"/>
      <c r="S18" s="16">
        <f t="shared" si="3"/>
        <v>0</v>
      </c>
      <c r="T18" s="31" t="str">
        <f t="shared" si="1"/>
        <v/>
      </c>
      <c r="U18" s="14"/>
      <c r="V18" s="4" t="str">
        <f t="shared" si="4"/>
        <v>A12</v>
      </c>
    </row>
    <row r="19" ht="15" customHeight="1" spans="1:22">
      <c r="A19" s="13" t="str">
        <f t="shared" si="2"/>
        <v/>
      </c>
      <c r="B19" s="13"/>
      <c r="C19" s="14"/>
      <c r="D19" s="14"/>
      <c r="E19" s="54"/>
      <c r="F19" s="54"/>
      <c r="G19" s="53"/>
      <c r="H19" s="14"/>
      <c r="I19" s="14"/>
      <c r="J19" s="14"/>
      <c r="K19" s="15"/>
      <c r="L19" s="54"/>
      <c r="M19" s="16"/>
      <c r="N19" s="16"/>
      <c r="O19" s="16"/>
      <c r="P19" s="46" t="str">
        <f t="shared" si="0"/>
        <v/>
      </c>
      <c r="Q19" s="16"/>
      <c r="R19" s="54"/>
      <c r="S19" s="16">
        <f t="shared" si="3"/>
        <v>0</v>
      </c>
      <c r="T19" s="31" t="str">
        <f t="shared" si="1"/>
        <v/>
      </c>
      <c r="U19" s="14"/>
      <c r="V19" s="4" t="str">
        <f t="shared" si="4"/>
        <v>A13</v>
      </c>
    </row>
    <row r="20" ht="15" customHeight="1" spans="1:22">
      <c r="A20" s="13" t="str">
        <f t="shared" si="2"/>
        <v/>
      </c>
      <c r="B20" s="13"/>
      <c r="C20" s="14"/>
      <c r="D20" s="14"/>
      <c r="E20" s="54"/>
      <c r="F20" s="54"/>
      <c r="G20" s="53"/>
      <c r="H20" s="14"/>
      <c r="I20" s="14"/>
      <c r="J20" s="14"/>
      <c r="K20" s="15"/>
      <c r="L20" s="54"/>
      <c r="M20" s="16"/>
      <c r="N20" s="16"/>
      <c r="O20" s="16"/>
      <c r="P20" s="46" t="str">
        <f t="shared" si="0"/>
        <v/>
      </c>
      <c r="Q20" s="16"/>
      <c r="R20" s="54"/>
      <c r="S20" s="16">
        <f t="shared" si="3"/>
        <v>0</v>
      </c>
      <c r="T20" s="31" t="str">
        <f t="shared" si="1"/>
        <v/>
      </c>
      <c r="U20" s="14"/>
      <c r="V20" s="4" t="str">
        <f t="shared" si="4"/>
        <v>A14</v>
      </c>
    </row>
    <row r="21" ht="15" customHeight="1" spans="1:22">
      <c r="A21" s="13" t="str">
        <f t="shared" si="2"/>
        <v/>
      </c>
      <c r="B21" s="13"/>
      <c r="C21" s="14"/>
      <c r="D21" s="14"/>
      <c r="E21" s="54"/>
      <c r="F21" s="54"/>
      <c r="G21" s="53"/>
      <c r="H21" s="14"/>
      <c r="I21" s="14"/>
      <c r="J21" s="14"/>
      <c r="K21" s="15"/>
      <c r="L21" s="54"/>
      <c r="M21" s="16"/>
      <c r="N21" s="16"/>
      <c r="O21" s="16"/>
      <c r="P21" s="46" t="str">
        <f t="shared" si="0"/>
        <v/>
      </c>
      <c r="Q21" s="16"/>
      <c r="R21" s="54"/>
      <c r="S21" s="16">
        <f t="shared" si="3"/>
        <v>0</v>
      </c>
      <c r="T21" s="31" t="str">
        <f t="shared" si="1"/>
        <v/>
      </c>
      <c r="U21" s="14"/>
      <c r="V21" s="4" t="str">
        <f t="shared" si="4"/>
        <v>A15</v>
      </c>
    </row>
    <row r="22" ht="15" customHeight="1" spans="1:22">
      <c r="A22" s="13" t="str">
        <f t="shared" si="2"/>
        <v/>
      </c>
      <c r="B22" s="13"/>
      <c r="C22" s="14"/>
      <c r="D22" s="14"/>
      <c r="E22" s="54"/>
      <c r="F22" s="54"/>
      <c r="G22" s="53"/>
      <c r="H22" s="14"/>
      <c r="I22" s="14"/>
      <c r="J22" s="14"/>
      <c r="K22" s="15"/>
      <c r="L22" s="54"/>
      <c r="M22" s="16"/>
      <c r="N22" s="16"/>
      <c r="O22" s="16"/>
      <c r="P22" s="46" t="str">
        <f t="shared" si="0"/>
        <v/>
      </c>
      <c r="Q22" s="16"/>
      <c r="R22" s="54"/>
      <c r="S22" s="16">
        <f t="shared" si="3"/>
        <v>0</v>
      </c>
      <c r="T22" s="31" t="str">
        <f t="shared" si="1"/>
        <v/>
      </c>
      <c r="U22" s="14"/>
      <c r="V22" s="4" t="str">
        <f t="shared" si="4"/>
        <v>A16</v>
      </c>
    </row>
    <row r="23" ht="15" customHeight="1" spans="1:23">
      <c r="A23" s="13" t="str">
        <f t="shared" si="2"/>
        <v/>
      </c>
      <c r="B23" s="13"/>
      <c r="C23" s="14"/>
      <c r="D23" s="14"/>
      <c r="E23" s="54"/>
      <c r="F23" s="54"/>
      <c r="G23" s="53"/>
      <c r="H23" s="14"/>
      <c r="I23" s="14"/>
      <c r="J23" s="14"/>
      <c r="K23" s="15"/>
      <c r="L23" s="54"/>
      <c r="M23" s="16"/>
      <c r="N23" s="16"/>
      <c r="O23" s="16"/>
      <c r="P23" s="46" t="str">
        <f t="shared" si="0"/>
        <v/>
      </c>
      <c r="Q23" s="16"/>
      <c r="R23" s="54"/>
      <c r="S23" s="16">
        <f t="shared" si="3"/>
        <v>0</v>
      </c>
      <c r="T23" s="31" t="str">
        <f t="shared" si="1"/>
        <v/>
      </c>
      <c r="U23" s="14"/>
      <c r="V23" s="4" t="str">
        <f t="shared" si="4"/>
        <v>A17</v>
      </c>
      <c r="W23" s="5" t="str">
        <f t="array" ref="W23:W28">""</f>
        <v/>
      </c>
    </row>
    <row r="24" ht="15" customHeight="1" spans="1:23">
      <c r="A24" s="13" t="s">
        <v>994</v>
      </c>
      <c r="B24" s="66"/>
      <c r="C24" s="66"/>
      <c r="D24" s="66"/>
      <c r="E24" s="63"/>
      <c r="F24" s="54"/>
      <c r="G24" s="53"/>
      <c r="H24" s="14"/>
      <c r="I24" s="14"/>
      <c r="J24" s="14"/>
      <c r="K24" s="57"/>
      <c r="L24" s="54"/>
      <c r="M24" s="76">
        <f>SUM(M7:M23)</f>
        <v>0</v>
      </c>
      <c r="N24" s="76">
        <f>SUM(N7:N23)</f>
        <v>0</v>
      </c>
      <c r="O24" s="76">
        <f>SUM(O7:O23)</f>
        <v>0</v>
      </c>
      <c r="P24" s="198"/>
      <c r="Q24" s="76">
        <f>SUM(Q7:Q23)</f>
        <v>0</v>
      </c>
      <c r="R24" s="76"/>
      <c r="S24" s="76">
        <f>SUM(S7:S23)</f>
        <v>0</v>
      </c>
      <c r="T24" s="133" t="str">
        <f t="shared" si="1"/>
        <v/>
      </c>
      <c r="U24" s="14"/>
      <c r="V24" s="4"/>
      <c r="W24" s="5" t="str">
        <v/>
      </c>
    </row>
    <row r="25" ht="15" customHeight="1" spans="1:23">
      <c r="A25" s="13" t="s">
        <v>995</v>
      </c>
      <c r="B25" s="66"/>
      <c r="C25" s="66"/>
      <c r="D25" s="66"/>
      <c r="E25" s="63"/>
      <c r="F25" s="54"/>
      <c r="G25" s="53"/>
      <c r="H25" s="14"/>
      <c r="I25" s="14"/>
      <c r="J25" s="14"/>
      <c r="K25" s="57"/>
      <c r="L25" s="54"/>
      <c r="M25" s="76"/>
      <c r="N25" s="76">
        <f>O24</f>
        <v>0</v>
      </c>
      <c r="O25" s="76"/>
      <c r="P25" s="198"/>
      <c r="Q25" s="76"/>
      <c r="R25" s="76"/>
      <c r="S25" s="76"/>
      <c r="T25" s="133"/>
      <c r="U25" s="14"/>
      <c r="W25" s="5" t="str">
        <v/>
      </c>
    </row>
    <row r="26" ht="15" customHeight="1" spans="1:23">
      <c r="A26" s="19" t="s">
        <v>996</v>
      </c>
      <c r="B26" s="10"/>
      <c r="C26" s="10"/>
      <c r="D26" s="10"/>
      <c r="E26" s="64"/>
      <c r="F26" s="19"/>
      <c r="G26" s="271"/>
      <c r="H26" s="19"/>
      <c r="I26" s="21"/>
      <c r="J26" s="21"/>
      <c r="K26" s="31"/>
      <c r="L26" s="31"/>
      <c r="M26" s="133">
        <f>M24-M25</f>
        <v>0</v>
      </c>
      <c r="N26" s="133">
        <f>N24-N25</f>
        <v>0</v>
      </c>
      <c r="O26" s="133"/>
      <c r="P26" s="198"/>
      <c r="Q26" s="194">
        <f>Q24</f>
        <v>0</v>
      </c>
      <c r="R26" s="133"/>
      <c r="S26" s="194">
        <f>S24</f>
        <v>0</v>
      </c>
      <c r="T26" s="133" t="str">
        <f>IF(N26-O26=0,"",(S26-N26+O26)/(N26-O26)*100)</f>
        <v/>
      </c>
      <c r="U26" s="31"/>
      <c r="W26" s="5" t="str">
        <v/>
      </c>
    </row>
    <row r="27" ht="15" customHeight="1" spans="1:23">
      <c r="A27" s="3" t="str">
        <f>基本信息输入表!$K$6&amp;"填表人："&amp;基本信息输入表!$M$62</f>
        <v>产权持有单位填表人：胡晓东</v>
      </c>
      <c r="S27" s="3" t="str">
        <f>"评估人员："&amp;基本信息输入表!$Q$62</f>
        <v>评估人员：</v>
      </c>
      <c r="V27" s="3" t="s">
        <v>474</v>
      </c>
      <c r="W27" s="5" t="str">
        <v/>
      </c>
    </row>
    <row r="28" customHeight="1" spans="1:23">
      <c r="A28" s="3" t="str">
        <f>"填表日期："&amp;YEAR(基本信息输入表!$O$62)&amp;"年"&amp;MONTH(基本信息输入表!$O$62)&amp;"月"&amp;DAY(基本信息输入表!$O$62)&amp;"日"</f>
        <v>填表日期：2024年7月11日</v>
      </c>
      <c r="W28" s="5" t="str">
        <v/>
      </c>
    </row>
  </sheetData>
  <mergeCells count="6">
    <mergeCell ref="A2:U2"/>
    <mergeCell ref="A3:U3"/>
    <mergeCell ref="A5:G5"/>
    <mergeCell ref="A24:E24"/>
    <mergeCell ref="A25:E25"/>
    <mergeCell ref="A26:E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75" orientation="landscape"/>
  <headerFooter scaleWithDoc="0">
    <oddFooter>&amp;C&amp;"Arial Narrow,常规"&amp;10 &amp;"宋体,常规"第&amp;"Arial Narrow,常规"&amp;P&amp;"宋体,常规"页，共&amp;"Arial Narrow,常规"&amp;N&amp;"宋体,常规"页</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dimension ref="A1:AB38"/>
  <sheetViews>
    <sheetView showGridLines="0" workbookViewId="0">
      <selection activeCell="G25" sqref="G25"/>
    </sheetView>
  </sheetViews>
  <sheetFormatPr defaultColWidth="9" defaultRowHeight="12"/>
  <cols>
    <col min="1" max="1" width="5.19166666666667" style="144" customWidth="1"/>
    <col min="2" max="2" width="8.19166666666667" style="144" customWidth="1"/>
    <col min="3" max="3" width="11.6916666666667" style="144" customWidth="1"/>
    <col min="4" max="4" width="6.19166666666667" style="144" customWidth="1"/>
    <col min="5" max="5" width="5" style="144" customWidth="1"/>
    <col min="6" max="6" width="7.31666666666667" style="144" customWidth="1"/>
    <col min="7" max="7" width="8.19166666666667" style="144" customWidth="1"/>
    <col min="8" max="8" width="6.5" style="144" customWidth="1"/>
    <col min="9" max="9" width="5.19166666666667" style="144" customWidth="1"/>
    <col min="10" max="10" width="5" style="144" customWidth="1"/>
    <col min="11" max="11" width="9" style="144" customWidth="1"/>
    <col min="12" max="12" width="7.69166666666667" style="144" customWidth="1"/>
    <col min="13" max="13" width="6" style="144" customWidth="1"/>
    <col min="14" max="15" width="7.69166666666667" style="144" customWidth="1"/>
    <col min="16" max="16" width="6.81666666666667" style="236" customWidth="1"/>
    <col min="17" max="17" width="8.19166666666667" style="144" customWidth="1"/>
    <col min="18" max="18" width="6.5" style="144" customWidth="1"/>
    <col min="19" max="19" width="9.19166666666667" style="144" customWidth="1"/>
    <col min="20" max="20" width="10.1916666666667" style="144" customWidth="1"/>
    <col min="21" max="21" width="8.5" style="144" customWidth="1"/>
    <col min="22" max="22" width="9" style="144" customWidth="1"/>
    <col min="23" max="23" width="7.69166666666667" style="144" customWidth="1"/>
    <col min="24" max="24" width="10.5" style="144" customWidth="1"/>
    <col min="25" max="25" width="7.5" style="144" customWidth="1"/>
    <col min="26" max="26" width="9.69166666666667" style="144" customWidth="1"/>
    <col min="27" max="27" width="15" style="144" customWidth="1"/>
    <col min="28" max="28" width="5.19166666666667" style="180" customWidth="1"/>
    <col min="29" max="259" width="9" style="144" customWidth="1"/>
    <col min="260" max="260" width="5.19166666666667" style="144" customWidth="1"/>
    <col min="261" max="261" width="14.6916666666667" style="144" customWidth="1"/>
    <col min="262" max="262" width="6.5" style="144" customWidth="1"/>
    <col min="263" max="263" width="7" style="144" customWidth="1"/>
    <col min="264" max="264" width="7.19166666666667" style="144" customWidth="1"/>
    <col min="265" max="265" width="7.69166666666667" style="144" customWidth="1"/>
    <col min="266" max="266" width="6.69166666666667" style="144" customWidth="1"/>
    <col min="267" max="267" width="5.5" style="144" customWidth="1"/>
    <col min="268" max="268" width="5" style="144" customWidth="1"/>
    <col min="269" max="269" width="6.69166666666667" style="144" customWidth="1"/>
    <col min="270" max="270" width="7" style="144" customWidth="1"/>
    <col min="271" max="271" width="5.19166666666667" style="144" customWidth="1"/>
    <col min="272" max="272" width="6.19166666666667" style="144" customWidth="1"/>
    <col min="273" max="273" width="6.5" style="144" customWidth="1"/>
    <col min="274" max="274" width="6.69166666666667" style="144" customWidth="1"/>
    <col min="275" max="275" width="6.5" style="144" customWidth="1"/>
    <col min="276" max="276" width="9" style="144" customWidth="1"/>
    <col min="277" max="277" width="8.19166666666667" style="144" customWidth="1"/>
    <col min="278" max="278" width="9.69166666666667" style="144" customWidth="1"/>
    <col min="279" max="279" width="5.19166666666667" style="144" customWidth="1"/>
    <col min="280" max="280" width="9.19166666666667" style="144" customWidth="1"/>
    <col min="281" max="281" width="5.19166666666667" style="144" customWidth="1"/>
    <col min="282" max="282" width="9.19166666666667" style="144" customWidth="1"/>
    <col min="283" max="283" width="17.5" style="144" customWidth="1"/>
    <col min="284" max="515" width="9" style="144" customWidth="1"/>
    <col min="516" max="516" width="5.19166666666667" style="144" customWidth="1"/>
    <col min="517" max="517" width="14.6916666666667" style="144" customWidth="1"/>
    <col min="518" max="518" width="6.5" style="144" customWidth="1"/>
    <col min="519" max="519" width="7" style="144" customWidth="1"/>
    <col min="520" max="520" width="7.19166666666667" style="144" customWidth="1"/>
    <col min="521" max="521" width="7.69166666666667" style="144" customWidth="1"/>
    <col min="522" max="522" width="6.69166666666667" style="144" customWidth="1"/>
    <col min="523" max="523" width="5.5" style="144" customWidth="1"/>
    <col min="524" max="524" width="5" style="144" customWidth="1"/>
    <col min="525" max="525" width="6.69166666666667" style="144" customWidth="1"/>
    <col min="526" max="526" width="7" style="144" customWidth="1"/>
    <col min="527" max="527" width="5.19166666666667" style="144" customWidth="1"/>
    <col min="528" max="528" width="6.19166666666667" style="144" customWidth="1"/>
    <col min="529" max="529" width="6.5" style="144" customWidth="1"/>
    <col min="530" max="530" width="6.69166666666667" style="144" customWidth="1"/>
    <col min="531" max="531" width="6.5" style="144" customWidth="1"/>
    <col min="532" max="532" width="9" style="144" customWidth="1"/>
    <col min="533" max="533" width="8.19166666666667" style="144" customWidth="1"/>
    <col min="534" max="534" width="9.69166666666667" style="144" customWidth="1"/>
    <col min="535" max="535" width="5.19166666666667" style="144" customWidth="1"/>
    <col min="536" max="536" width="9.19166666666667" style="144" customWidth="1"/>
    <col min="537" max="537" width="5.19166666666667" style="144" customWidth="1"/>
    <col min="538" max="538" width="9.19166666666667" style="144" customWidth="1"/>
    <col min="539" max="539" width="17.5" style="144" customWidth="1"/>
    <col min="540" max="771" width="9" style="144" customWidth="1"/>
    <col min="772" max="772" width="5.19166666666667" style="144" customWidth="1"/>
    <col min="773" max="773" width="14.6916666666667" style="144" customWidth="1"/>
    <col min="774" max="774" width="6.5" style="144" customWidth="1"/>
    <col min="775" max="775" width="7" style="144" customWidth="1"/>
    <col min="776" max="776" width="7.19166666666667" style="144" customWidth="1"/>
    <col min="777" max="777" width="7.69166666666667" style="144" customWidth="1"/>
    <col min="778" max="778" width="6.69166666666667" style="144" customWidth="1"/>
    <col min="779" max="779" width="5.5" style="144" customWidth="1"/>
    <col min="780" max="780" width="5" style="144" customWidth="1"/>
    <col min="781" max="781" width="6.69166666666667" style="144" customWidth="1"/>
    <col min="782" max="782" width="7" style="144" customWidth="1"/>
    <col min="783" max="783" width="5.19166666666667" style="144" customWidth="1"/>
    <col min="784" max="784" width="6.19166666666667" style="144" customWidth="1"/>
    <col min="785" max="785" width="6.5" style="144" customWidth="1"/>
    <col min="786" max="786" width="6.69166666666667" style="144" customWidth="1"/>
    <col min="787" max="787" width="6.5" style="144" customWidth="1"/>
    <col min="788" max="788" width="9" style="144" customWidth="1"/>
    <col min="789" max="789" width="8.19166666666667" style="144" customWidth="1"/>
    <col min="790" max="790" width="9.69166666666667" style="144" customWidth="1"/>
    <col min="791" max="791" width="5.19166666666667" style="144" customWidth="1"/>
    <col min="792" max="792" width="9.19166666666667" style="144" customWidth="1"/>
    <col min="793" max="793" width="5.19166666666667" style="144" customWidth="1"/>
    <col min="794" max="794" width="9.19166666666667" style="144" customWidth="1"/>
    <col min="795" max="795" width="17.5" style="144" customWidth="1"/>
    <col min="796" max="1027" width="9" style="144" customWidth="1"/>
    <col min="1028" max="1028" width="5.19166666666667" style="144" customWidth="1"/>
    <col min="1029" max="1029" width="14.6916666666667" style="144" customWidth="1"/>
    <col min="1030" max="1030" width="6.5" style="144" customWidth="1"/>
    <col min="1031" max="1031" width="7" style="144" customWidth="1"/>
    <col min="1032" max="1032" width="7.19166666666667" style="144" customWidth="1"/>
    <col min="1033" max="1033" width="7.69166666666667" style="144" customWidth="1"/>
    <col min="1034" max="1034" width="6.69166666666667" style="144" customWidth="1"/>
    <col min="1035" max="1035" width="5.5" style="144" customWidth="1"/>
    <col min="1036" max="1036" width="5" style="144" customWidth="1"/>
    <col min="1037" max="1037" width="6.69166666666667" style="144" customWidth="1"/>
    <col min="1038" max="1038" width="7" style="144" customWidth="1"/>
    <col min="1039" max="1039" width="5.19166666666667" style="144" customWidth="1"/>
    <col min="1040" max="1040" width="6.19166666666667" style="144" customWidth="1"/>
    <col min="1041" max="1041" width="6.5" style="144" customWidth="1"/>
    <col min="1042" max="1042" width="6.69166666666667" style="144" customWidth="1"/>
    <col min="1043" max="1043" width="6.5" style="144" customWidth="1"/>
    <col min="1044" max="1044" width="9" style="144" customWidth="1"/>
    <col min="1045" max="1045" width="8.19166666666667" style="144" customWidth="1"/>
    <col min="1046" max="1046" width="9.69166666666667" style="144" customWidth="1"/>
    <col min="1047" max="1047" width="5.19166666666667" style="144" customWidth="1"/>
    <col min="1048" max="1048" width="9.19166666666667" style="144" customWidth="1"/>
    <col min="1049" max="1049" width="5.19166666666667" style="144" customWidth="1"/>
    <col min="1050" max="1050" width="9.19166666666667" style="144" customWidth="1"/>
    <col min="1051" max="1051" width="17.5" style="144" customWidth="1"/>
    <col min="1052" max="1283" width="9" style="144" customWidth="1"/>
    <col min="1284" max="1284" width="5.19166666666667" style="144" customWidth="1"/>
    <col min="1285" max="1285" width="14.6916666666667" style="144" customWidth="1"/>
    <col min="1286" max="1286" width="6.5" style="144" customWidth="1"/>
    <col min="1287" max="1287" width="7" style="144" customWidth="1"/>
    <col min="1288" max="1288" width="7.19166666666667" style="144" customWidth="1"/>
    <col min="1289" max="1289" width="7.69166666666667" style="144" customWidth="1"/>
    <col min="1290" max="1290" width="6.69166666666667" style="144" customWidth="1"/>
    <col min="1291" max="1291" width="5.5" style="144" customWidth="1"/>
    <col min="1292" max="1292" width="5" style="144" customWidth="1"/>
    <col min="1293" max="1293" width="6.69166666666667" style="144" customWidth="1"/>
    <col min="1294" max="1294" width="7" style="144" customWidth="1"/>
    <col min="1295" max="1295" width="5.19166666666667" style="144" customWidth="1"/>
    <col min="1296" max="1296" width="6.19166666666667" style="144" customWidth="1"/>
    <col min="1297" max="1297" width="6.5" style="144" customWidth="1"/>
    <col min="1298" max="1298" width="6.69166666666667" style="144" customWidth="1"/>
    <col min="1299" max="1299" width="6.5" style="144" customWidth="1"/>
    <col min="1300" max="1300" width="9" style="144" customWidth="1"/>
    <col min="1301" max="1301" width="8.19166666666667" style="144" customWidth="1"/>
    <col min="1302" max="1302" width="9.69166666666667" style="144" customWidth="1"/>
    <col min="1303" max="1303" width="5.19166666666667" style="144" customWidth="1"/>
    <col min="1304" max="1304" width="9.19166666666667" style="144" customWidth="1"/>
    <col min="1305" max="1305" width="5.19166666666667" style="144" customWidth="1"/>
    <col min="1306" max="1306" width="9.19166666666667" style="144" customWidth="1"/>
    <col min="1307" max="1307" width="17.5" style="144" customWidth="1"/>
    <col min="1308" max="1539" width="9" style="144" customWidth="1"/>
    <col min="1540" max="1540" width="5.19166666666667" style="144" customWidth="1"/>
    <col min="1541" max="1541" width="14.6916666666667" style="144" customWidth="1"/>
    <col min="1542" max="1542" width="6.5" style="144" customWidth="1"/>
    <col min="1543" max="1543" width="7" style="144" customWidth="1"/>
    <col min="1544" max="1544" width="7.19166666666667" style="144" customWidth="1"/>
    <col min="1545" max="1545" width="7.69166666666667" style="144" customWidth="1"/>
    <col min="1546" max="1546" width="6.69166666666667" style="144" customWidth="1"/>
    <col min="1547" max="1547" width="5.5" style="144" customWidth="1"/>
    <col min="1548" max="1548" width="5" style="144" customWidth="1"/>
    <col min="1549" max="1549" width="6.69166666666667" style="144" customWidth="1"/>
    <col min="1550" max="1550" width="7" style="144" customWidth="1"/>
    <col min="1551" max="1551" width="5.19166666666667" style="144" customWidth="1"/>
    <col min="1552" max="1552" width="6.19166666666667" style="144" customWidth="1"/>
    <col min="1553" max="1553" width="6.5" style="144" customWidth="1"/>
    <col min="1554" max="1554" width="6.69166666666667" style="144" customWidth="1"/>
    <col min="1555" max="1555" width="6.5" style="144" customWidth="1"/>
    <col min="1556" max="1556" width="9" style="144" customWidth="1"/>
    <col min="1557" max="1557" width="8.19166666666667" style="144" customWidth="1"/>
    <col min="1558" max="1558" width="9.69166666666667" style="144" customWidth="1"/>
    <col min="1559" max="1559" width="5.19166666666667" style="144" customWidth="1"/>
    <col min="1560" max="1560" width="9.19166666666667" style="144" customWidth="1"/>
    <col min="1561" max="1561" width="5.19166666666667" style="144" customWidth="1"/>
    <col min="1562" max="1562" width="9.19166666666667" style="144" customWidth="1"/>
    <col min="1563" max="1563" width="17.5" style="144" customWidth="1"/>
    <col min="1564" max="1795" width="9" style="144" customWidth="1"/>
    <col min="1796" max="1796" width="5.19166666666667" style="144" customWidth="1"/>
    <col min="1797" max="1797" width="14.6916666666667" style="144" customWidth="1"/>
    <col min="1798" max="1798" width="6.5" style="144" customWidth="1"/>
    <col min="1799" max="1799" width="7" style="144" customWidth="1"/>
    <col min="1800" max="1800" width="7.19166666666667" style="144" customWidth="1"/>
    <col min="1801" max="1801" width="7.69166666666667" style="144" customWidth="1"/>
    <col min="1802" max="1802" width="6.69166666666667" style="144" customWidth="1"/>
    <col min="1803" max="1803" width="5.5" style="144" customWidth="1"/>
    <col min="1804" max="1804" width="5" style="144" customWidth="1"/>
    <col min="1805" max="1805" width="6.69166666666667" style="144" customWidth="1"/>
    <col min="1806" max="1806" width="7" style="144" customWidth="1"/>
    <col min="1807" max="1807" width="5.19166666666667" style="144" customWidth="1"/>
    <col min="1808" max="1808" width="6.19166666666667" style="144" customWidth="1"/>
    <col min="1809" max="1809" width="6.5" style="144" customWidth="1"/>
    <col min="1810" max="1810" width="6.69166666666667" style="144" customWidth="1"/>
    <col min="1811" max="1811" width="6.5" style="144" customWidth="1"/>
    <col min="1812" max="1812" width="9" style="144" customWidth="1"/>
    <col min="1813" max="1813" width="8.19166666666667" style="144" customWidth="1"/>
    <col min="1814" max="1814" width="9.69166666666667" style="144" customWidth="1"/>
    <col min="1815" max="1815" width="5.19166666666667" style="144" customWidth="1"/>
    <col min="1816" max="1816" width="9.19166666666667" style="144" customWidth="1"/>
    <col min="1817" max="1817" width="5.19166666666667" style="144" customWidth="1"/>
    <col min="1818" max="1818" width="9.19166666666667" style="144" customWidth="1"/>
    <col min="1819" max="1819" width="17.5" style="144" customWidth="1"/>
    <col min="1820" max="2051" width="9" style="144" customWidth="1"/>
    <col min="2052" max="2052" width="5.19166666666667" style="144" customWidth="1"/>
    <col min="2053" max="2053" width="14.6916666666667" style="144" customWidth="1"/>
    <col min="2054" max="2054" width="6.5" style="144" customWidth="1"/>
    <col min="2055" max="2055" width="7" style="144" customWidth="1"/>
    <col min="2056" max="2056" width="7.19166666666667" style="144" customWidth="1"/>
    <col min="2057" max="2057" width="7.69166666666667" style="144" customWidth="1"/>
    <col min="2058" max="2058" width="6.69166666666667" style="144" customWidth="1"/>
    <col min="2059" max="2059" width="5.5" style="144" customWidth="1"/>
    <col min="2060" max="2060" width="5" style="144" customWidth="1"/>
    <col min="2061" max="2061" width="6.69166666666667" style="144" customWidth="1"/>
    <col min="2062" max="2062" width="7" style="144" customWidth="1"/>
    <col min="2063" max="2063" width="5.19166666666667" style="144" customWidth="1"/>
    <col min="2064" max="2064" width="6.19166666666667" style="144" customWidth="1"/>
    <col min="2065" max="2065" width="6.5" style="144" customWidth="1"/>
    <col min="2066" max="2066" width="6.69166666666667" style="144" customWidth="1"/>
    <col min="2067" max="2067" width="6.5" style="144" customWidth="1"/>
    <col min="2068" max="2068" width="9" style="144" customWidth="1"/>
    <col min="2069" max="2069" width="8.19166666666667" style="144" customWidth="1"/>
    <col min="2070" max="2070" width="9.69166666666667" style="144" customWidth="1"/>
    <col min="2071" max="2071" width="5.19166666666667" style="144" customWidth="1"/>
    <col min="2072" max="2072" width="9.19166666666667" style="144" customWidth="1"/>
    <col min="2073" max="2073" width="5.19166666666667" style="144" customWidth="1"/>
    <col min="2074" max="2074" width="9.19166666666667" style="144" customWidth="1"/>
    <col min="2075" max="2075" width="17.5" style="144" customWidth="1"/>
    <col min="2076" max="2307" width="9" style="144" customWidth="1"/>
    <col min="2308" max="2308" width="5.19166666666667" style="144" customWidth="1"/>
    <col min="2309" max="2309" width="14.6916666666667" style="144" customWidth="1"/>
    <col min="2310" max="2310" width="6.5" style="144" customWidth="1"/>
    <col min="2311" max="2311" width="7" style="144" customWidth="1"/>
    <col min="2312" max="2312" width="7.19166666666667" style="144" customWidth="1"/>
    <col min="2313" max="2313" width="7.69166666666667" style="144" customWidth="1"/>
    <col min="2314" max="2314" width="6.69166666666667" style="144" customWidth="1"/>
    <col min="2315" max="2315" width="5.5" style="144" customWidth="1"/>
    <col min="2316" max="2316" width="5" style="144" customWidth="1"/>
    <col min="2317" max="2317" width="6.69166666666667" style="144" customWidth="1"/>
    <col min="2318" max="2318" width="7" style="144" customWidth="1"/>
    <col min="2319" max="2319" width="5.19166666666667" style="144" customWidth="1"/>
    <col min="2320" max="2320" width="6.19166666666667" style="144" customWidth="1"/>
    <col min="2321" max="2321" width="6.5" style="144" customWidth="1"/>
    <col min="2322" max="2322" width="6.69166666666667" style="144" customWidth="1"/>
    <col min="2323" max="2323" width="6.5" style="144" customWidth="1"/>
    <col min="2324" max="2324" width="9" style="144" customWidth="1"/>
    <col min="2325" max="2325" width="8.19166666666667" style="144" customWidth="1"/>
    <col min="2326" max="2326" width="9.69166666666667" style="144" customWidth="1"/>
    <col min="2327" max="2327" width="5.19166666666667" style="144" customWidth="1"/>
    <col min="2328" max="2328" width="9.19166666666667" style="144" customWidth="1"/>
    <col min="2329" max="2329" width="5.19166666666667" style="144" customWidth="1"/>
    <col min="2330" max="2330" width="9.19166666666667" style="144" customWidth="1"/>
    <col min="2331" max="2331" width="17.5" style="144" customWidth="1"/>
    <col min="2332" max="2563" width="9" style="144" customWidth="1"/>
    <col min="2564" max="2564" width="5.19166666666667" style="144" customWidth="1"/>
    <col min="2565" max="2565" width="14.6916666666667" style="144" customWidth="1"/>
    <col min="2566" max="2566" width="6.5" style="144" customWidth="1"/>
    <col min="2567" max="2567" width="7" style="144" customWidth="1"/>
    <col min="2568" max="2568" width="7.19166666666667" style="144" customWidth="1"/>
    <col min="2569" max="2569" width="7.69166666666667" style="144" customWidth="1"/>
    <col min="2570" max="2570" width="6.69166666666667" style="144" customWidth="1"/>
    <col min="2571" max="2571" width="5.5" style="144" customWidth="1"/>
    <col min="2572" max="2572" width="5" style="144" customWidth="1"/>
    <col min="2573" max="2573" width="6.69166666666667" style="144" customWidth="1"/>
    <col min="2574" max="2574" width="7" style="144" customWidth="1"/>
    <col min="2575" max="2575" width="5.19166666666667" style="144" customWidth="1"/>
    <col min="2576" max="2576" width="6.19166666666667" style="144" customWidth="1"/>
    <col min="2577" max="2577" width="6.5" style="144" customWidth="1"/>
    <col min="2578" max="2578" width="6.69166666666667" style="144" customWidth="1"/>
    <col min="2579" max="2579" width="6.5" style="144" customWidth="1"/>
    <col min="2580" max="2580" width="9" style="144" customWidth="1"/>
    <col min="2581" max="2581" width="8.19166666666667" style="144" customWidth="1"/>
    <col min="2582" max="2582" width="9.69166666666667" style="144" customWidth="1"/>
    <col min="2583" max="2583" width="5.19166666666667" style="144" customWidth="1"/>
    <col min="2584" max="2584" width="9.19166666666667" style="144" customWidth="1"/>
    <col min="2585" max="2585" width="5.19166666666667" style="144" customWidth="1"/>
    <col min="2586" max="2586" width="9.19166666666667" style="144" customWidth="1"/>
    <col min="2587" max="2587" width="17.5" style="144" customWidth="1"/>
    <col min="2588" max="2819" width="9" style="144" customWidth="1"/>
    <col min="2820" max="2820" width="5.19166666666667" style="144" customWidth="1"/>
    <col min="2821" max="2821" width="14.6916666666667" style="144" customWidth="1"/>
    <col min="2822" max="2822" width="6.5" style="144" customWidth="1"/>
    <col min="2823" max="2823" width="7" style="144" customWidth="1"/>
    <col min="2824" max="2824" width="7.19166666666667" style="144" customWidth="1"/>
    <col min="2825" max="2825" width="7.69166666666667" style="144" customWidth="1"/>
    <col min="2826" max="2826" width="6.69166666666667" style="144" customWidth="1"/>
    <col min="2827" max="2827" width="5.5" style="144" customWidth="1"/>
    <col min="2828" max="2828" width="5" style="144" customWidth="1"/>
    <col min="2829" max="2829" width="6.69166666666667" style="144" customWidth="1"/>
    <col min="2830" max="2830" width="7" style="144" customWidth="1"/>
    <col min="2831" max="2831" width="5.19166666666667" style="144" customWidth="1"/>
    <col min="2832" max="2832" width="6.19166666666667" style="144" customWidth="1"/>
    <col min="2833" max="2833" width="6.5" style="144" customWidth="1"/>
    <col min="2834" max="2834" width="6.69166666666667" style="144" customWidth="1"/>
    <col min="2835" max="2835" width="6.5" style="144" customWidth="1"/>
    <col min="2836" max="2836" width="9" style="144" customWidth="1"/>
    <col min="2837" max="2837" width="8.19166666666667" style="144" customWidth="1"/>
    <col min="2838" max="2838" width="9.69166666666667" style="144" customWidth="1"/>
    <col min="2839" max="2839" width="5.19166666666667" style="144" customWidth="1"/>
    <col min="2840" max="2840" width="9.19166666666667" style="144" customWidth="1"/>
    <col min="2841" max="2841" width="5.19166666666667" style="144" customWidth="1"/>
    <col min="2842" max="2842" width="9.19166666666667" style="144" customWidth="1"/>
    <col min="2843" max="2843" width="17.5" style="144" customWidth="1"/>
    <col min="2844" max="3075" width="9" style="144" customWidth="1"/>
    <col min="3076" max="3076" width="5.19166666666667" style="144" customWidth="1"/>
    <col min="3077" max="3077" width="14.6916666666667" style="144" customWidth="1"/>
    <col min="3078" max="3078" width="6.5" style="144" customWidth="1"/>
    <col min="3079" max="3079" width="7" style="144" customWidth="1"/>
    <col min="3080" max="3080" width="7.19166666666667" style="144" customWidth="1"/>
    <col min="3081" max="3081" width="7.69166666666667" style="144" customWidth="1"/>
    <col min="3082" max="3082" width="6.69166666666667" style="144" customWidth="1"/>
    <col min="3083" max="3083" width="5.5" style="144" customWidth="1"/>
    <col min="3084" max="3084" width="5" style="144" customWidth="1"/>
    <col min="3085" max="3085" width="6.69166666666667" style="144" customWidth="1"/>
    <col min="3086" max="3086" width="7" style="144" customWidth="1"/>
    <col min="3087" max="3087" width="5.19166666666667" style="144" customWidth="1"/>
    <col min="3088" max="3088" width="6.19166666666667" style="144" customWidth="1"/>
    <col min="3089" max="3089" width="6.5" style="144" customWidth="1"/>
    <col min="3090" max="3090" width="6.69166666666667" style="144" customWidth="1"/>
    <col min="3091" max="3091" width="6.5" style="144" customWidth="1"/>
    <col min="3092" max="3092" width="9" style="144" customWidth="1"/>
    <col min="3093" max="3093" width="8.19166666666667" style="144" customWidth="1"/>
    <col min="3094" max="3094" width="9.69166666666667" style="144" customWidth="1"/>
    <col min="3095" max="3095" width="5.19166666666667" style="144" customWidth="1"/>
    <col min="3096" max="3096" width="9.19166666666667" style="144" customWidth="1"/>
    <col min="3097" max="3097" width="5.19166666666667" style="144" customWidth="1"/>
    <col min="3098" max="3098" width="9.19166666666667" style="144" customWidth="1"/>
    <col min="3099" max="3099" width="17.5" style="144" customWidth="1"/>
    <col min="3100" max="3331" width="9" style="144" customWidth="1"/>
    <col min="3332" max="3332" width="5.19166666666667" style="144" customWidth="1"/>
    <col min="3333" max="3333" width="14.6916666666667" style="144" customWidth="1"/>
    <col min="3334" max="3334" width="6.5" style="144" customWidth="1"/>
    <col min="3335" max="3335" width="7" style="144" customWidth="1"/>
    <col min="3336" max="3336" width="7.19166666666667" style="144" customWidth="1"/>
    <col min="3337" max="3337" width="7.69166666666667" style="144" customWidth="1"/>
    <col min="3338" max="3338" width="6.69166666666667" style="144" customWidth="1"/>
    <col min="3339" max="3339" width="5.5" style="144" customWidth="1"/>
    <col min="3340" max="3340" width="5" style="144" customWidth="1"/>
    <col min="3341" max="3341" width="6.69166666666667" style="144" customWidth="1"/>
    <col min="3342" max="3342" width="7" style="144" customWidth="1"/>
    <col min="3343" max="3343" width="5.19166666666667" style="144" customWidth="1"/>
    <col min="3344" max="3344" width="6.19166666666667" style="144" customWidth="1"/>
    <col min="3345" max="3345" width="6.5" style="144" customWidth="1"/>
    <col min="3346" max="3346" width="6.69166666666667" style="144" customWidth="1"/>
    <col min="3347" max="3347" width="6.5" style="144" customWidth="1"/>
    <col min="3348" max="3348" width="9" style="144" customWidth="1"/>
    <col min="3349" max="3349" width="8.19166666666667" style="144" customWidth="1"/>
    <col min="3350" max="3350" width="9.69166666666667" style="144" customWidth="1"/>
    <col min="3351" max="3351" width="5.19166666666667" style="144" customWidth="1"/>
    <col min="3352" max="3352" width="9.19166666666667" style="144" customWidth="1"/>
    <col min="3353" max="3353" width="5.19166666666667" style="144" customWidth="1"/>
    <col min="3354" max="3354" width="9.19166666666667" style="144" customWidth="1"/>
    <col min="3355" max="3355" width="17.5" style="144" customWidth="1"/>
    <col min="3356" max="3587" width="9" style="144" customWidth="1"/>
    <col min="3588" max="3588" width="5.19166666666667" style="144" customWidth="1"/>
    <col min="3589" max="3589" width="14.6916666666667" style="144" customWidth="1"/>
    <col min="3590" max="3590" width="6.5" style="144" customWidth="1"/>
    <col min="3591" max="3591" width="7" style="144" customWidth="1"/>
    <col min="3592" max="3592" width="7.19166666666667" style="144" customWidth="1"/>
    <col min="3593" max="3593" width="7.69166666666667" style="144" customWidth="1"/>
    <col min="3594" max="3594" width="6.69166666666667" style="144" customWidth="1"/>
    <col min="3595" max="3595" width="5.5" style="144" customWidth="1"/>
    <col min="3596" max="3596" width="5" style="144" customWidth="1"/>
    <col min="3597" max="3597" width="6.69166666666667" style="144" customWidth="1"/>
    <col min="3598" max="3598" width="7" style="144" customWidth="1"/>
    <col min="3599" max="3599" width="5.19166666666667" style="144" customWidth="1"/>
    <col min="3600" max="3600" width="6.19166666666667" style="144" customWidth="1"/>
    <col min="3601" max="3601" width="6.5" style="144" customWidth="1"/>
    <col min="3602" max="3602" width="6.69166666666667" style="144" customWidth="1"/>
    <col min="3603" max="3603" width="6.5" style="144" customWidth="1"/>
    <col min="3604" max="3604" width="9" style="144" customWidth="1"/>
    <col min="3605" max="3605" width="8.19166666666667" style="144" customWidth="1"/>
    <col min="3606" max="3606" width="9.69166666666667" style="144" customWidth="1"/>
    <col min="3607" max="3607" width="5.19166666666667" style="144" customWidth="1"/>
    <col min="3608" max="3608" width="9.19166666666667" style="144" customWidth="1"/>
    <col min="3609" max="3609" width="5.19166666666667" style="144" customWidth="1"/>
    <col min="3610" max="3610" width="9.19166666666667" style="144" customWidth="1"/>
    <col min="3611" max="3611" width="17.5" style="144" customWidth="1"/>
    <col min="3612" max="3843" width="9" style="144" customWidth="1"/>
    <col min="3844" max="3844" width="5.19166666666667" style="144" customWidth="1"/>
    <col min="3845" max="3845" width="14.6916666666667" style="144" customWidth="1"/>
    <col min="3846" max="3846" width="6.5" style="144" customWidth="1"/>
    <col min="3847" max="3847" width="7" style="144" customWidth="1"/>
    <col min="3848" max="3848" width="7.19166666666667" style="144" customWidth="1"/>
    <col min="3849" max="3849" width="7.69166666666667" style="144" customWidth="1"/>
    <col min="3850" max="3850" width="6.69166666666667" style="144" customWidth="1"/>
    <col min="3851" max="3851" width="5.5" style="144" customWidth="1"/>
    <col min="3852" max="3852" width="5" style="144" customWidth="1"/>
    <col min="3853" max="3853" width="6.69166666666667" style="144" customWidth="1"/>
    <col min="3854" max="3854" width="7" style="144" customWidth="1"/>
    <col min="3855" max="3855" width="5.19166666666667" style="144" customWidth="1"/>
    <col min="3856" max="3856" width="6.19166666666667" style="144" customWidth="1"/>
    <col min="3857" max="3857" width="6.5" style="144" customWidth="1"/>
    <col min="3858" max="3858" width="6.69166666666667" style="144" customWidth="1"/>
    <col min="3859" max="3859" width="6.5" style="144" customWidth="1"/>
    <col min="3860" max="3860" width="9" style="144" customWidth="1"/>
    <col min="3861" max="3861" width="8.19166666666667" style="144" customWidth="1"/>
    <col min="3862" max="3862" width="9.69166666666667" style="144" customWidth="1"/>
    <col min="3863" max="3863" width="5.19166666666667" style="144" customWidth="1"/>
    <col min="3864" max="3864" width="9.19166666666667" style="144" customWidth="1"/>
    <col min="3865" max="3865" width="5.19166666666667" style="144" customWidth="1"/>
    <col min="3866" max="3866" width="9.19166666666667" style="144" customWidth="1"/>
    <col min="3867" max="3867" width="17.5" style="144" customWidth="1"/>
    <col min="3868" max="4099" width="9" style="144" customWidth="1"/>
    <col min="4100" max="4100" width="5.19166666666667" style="144" customWidth="1"/>
    <col min="4101" max="4101" width="14.6916666666667" style="144" customWidth="1"/>
    <col min="4102" max="4102" width="6.5" style="144" customWidth="1"/>
    <col min="4103" max="4103" width="7" style="144" customWidth="1"/>
    <col min="4104" max="4104" width="7.19166666666667" style="144" customWidth="1"/>
    <col min="4105" max="4105" width="7.69166666666667" style="144" customWidth="1"/>
    <col min="4106" max="4106" width="6.69166666666667" style="144" customWidth="1"/>
    <col min="4107" max="4107" width="5.5" style="144" customWidth="1"/>
    <col min="4108" max="4108" width="5" style="144" customWidth="1"/>
    <col min="4109" max="4109" width="6.69166666666667" style="144" customWidth="1"/>
    <col min="4110" max="4110" width="7" style="144" customWidth="1"/>
    <col min="4111" max="4111" width="5.19166666666667" style="144" customWidth="1"/>
    <col min="4112" max="4112" width="6.19166666666667" style="144" customWidth="1"/>
    <col min="4113" max="4113" width="6.5" style="144" customWidth="1"/>
    <col min="4114" max="4114" width="6.69166666666667" style="144" customWidth="1"/>
    <col min="4115" max="4115" width="6.5" style="144" customWidth="1"/>
    <col min="4116" max="4116" width="9" style="144" customWidth="1"/>
    <col min="4117" max="4117" width="8.19166666666667" style="144" customWidth="1"/>
    <col min="4118" max="4118" width="9.69166666666667" style="144" customWidth="1"/>
    <col min="4119" max="4119" width="5.19166666666667" style="144" customWidth="1"/>
    <col min="4120" max="4120" width="9.19166666666667" style="144" customWidth="1"/>
    <col min="4121" max="4121" width="5.19166666666667" style="144" customWidth="1"/>
    <col min="4122" max="4122" width="9.19166666666667" style="144" customWidth="1"/>
    <col min="4123" max="4123" width="17.5" style="144" customWidth="1"/>
    <col min="4124" max="4355" width="9" style="144" customWidth="1"/>
    <col min="4356" max="4356" width="5.19166666666667" style="144" customWidth="1"/>
    <col min="4357" max="4357" width="14.6916666666667" style="144" customWidth="1"/>
    <col min="4358" max="4358" width="6.5" style="144" customWidth="1"/>
    <col min="4359" max="4359" width="7" style="144" customWidth="1"/>
    <col min="4360" max="4360" width="7.19166666666667" style="144" customWidth="1"/>
    <col min="4361" max="4361" width="7.69166666666667" style="144" customWidth="1"/>
    <col min="4362" max="4362" width="6.69166666666667" style="144" customWidth="1"/>
    <col min="4363" max="4363" width="5.5" style="144" customWidth="1"/>
    <col min="4364" max="4364" width="5" style="144" customWidth="1"/>
    <col min="4365" max="4365" width="6.69166666666667" style="144" customWidth="1"/>
    <col min="4366" max="4366" width="7" style="144" customWidth="1"/>
    <col min="4367" max="4367" width="5.19166666666667" style="144" customWidth="1"/>
    <col min="4368" max="4368" width="6.19166666666667" style="144" customWidth="1"/>
    <col min="4369" max="4369" width="6.5" style="144" customWidth="1"/>
    <col min="4370" max="4370" width="6.69166666666667" style="144" customWidth="1"/>
    <col min="4371" max="4371" width="6.5" style="144" customWidth="1"/>
    <col min="4372" max="4372" width="9" style="144" customWidth="1"/>
    <col min="4373" max="4373" width="8.19166666666667" style="144" customWidth="1"/>
    <col min="4374" max="4374" width="9.69166666666667" style="144" customWidth="1"/>
    <col min="4375" max="4375" width="5.19166666666667" style="144" customWidth="1"/>
    <col min="4376" max="4376" width="9.19166666666667" style="144" customWidth="1"/>
    <col min="4377" max="4377" width="5.19166666666667" style="144" customWidth="1"/>
    <col min="4378" max="4378" width="9.19166666666667" style="144" customWidth="1"/>
    <col min="4379" max="4379" width="17.5" style="144" customWidth="1"/>
    <col min="4380" max="4611" width="9" style="144" customWidth="1"/>
    <col min="4612" max="4612" width="5.19166666666667" style="144" customWidth="1"/>
    <col min="4613" max="4613" width="14.6916666666667" style="144" customWidth="1"/>
    <col min="4614" max="4614" width="6.5" style="144" customWidth="1"/>
    <col min="4615" max="4615" width="7" style="144" customWidth="1"/>
    <col min="4616" max="4616" width="7.19166666666667" style="144" customWidth="1"/>
    <col min="4617" max="4617" width="7.69166666666667" style="144" customWidth="1"/>
    <col min="4618" max="4618" width="6.69166666666667" style="144" customWidth="1"/>
    <col min="4619" max="4619" width="5.5" style="144" customWidth="1"/>
    <col min="4620" max="4620" width="5" style="144" customWidth="1"/>
    <col min="4621" max="4621" width="6.69166666666667" style="144" customWidth="1"/>
    <col min="4622" max="4622" width="7" style="144" customWidth="1"/>
    <col min="4623" max="4623" width="5.19166666666667" style="144" customWidth="1"/>
    <col min="4624" max="4624" width="6.19166666666667" style="144" customWidth="1"/>
    <col min="4625" max="4625" width="6.5" style="144" customWidth="1"/>
    <col min="4626" max="4626" width="6.69166666666667" style="144" customWidth="1"/>
    <col min="4627" max="4627" width="6.5" style="144" customWidth="1"/>
    <col min="4628" max="4628" width="9" style="144" customWidth="1"/>
    <col min="4629" max="4629" width="8.19166666666667" style="144" customWidth="1"/>
    <col min="4630" max="4630" width="9.69166666666667" style="144" customWidth="1"/>
    <col min="4631" max="4631" width="5.19166666666667" style="144" customWidth="1"/>
    <col min="4632" max="4632" width="9.19166666666667" style="144" customWidth="1"/>
    <col min="4633" max="4633" width="5.19166666666667" style="144" customWidth="1"/>
    <col min="4634" max="4634" width="9.19166666666667" style="144" customWidth="1"/>
    <col min="4635" max="4635" width="17.5" style="144" customWidth="1"/>
    <col min="4636" max="4867" width="9" style="144" customWidth="1"/>
    <col min="4868" max="4868" width="5.19166666666667" style="144" customWidth="1"/>
    <col min="4869" max="4869" width="14.6916666666667" style="144" customWidth="1"/>
    <col min="4870" max="4870" width="6.5" style="144" customWidth="1"/>
    <col min="4871" max="4871" width="7" style="144" customWidth="1"/>
    <col min="4872" max="4872" width="7.19166666666667" style="144" customWidth="1"/>
    <col min="4873" max="4873" width="7.69166666666667" style="144" customWidth="1"/>
    <col min="4874" max="4874" width="6.69166666666667" style="144" customWidth="1"/>
    <col min="4875" max="4875" width="5.5" style="144" customWidth="1"/>
    <col min="4876" max="4876" width="5" style="144" customWidth="1"/>
    <col min="4877" max="4877" width="6.69166666666667" style="144" customWidth="1"/>
    <col min="4878" max="4878" width="7" style="144" customWidth="1"/>
    <col min="4879" max="4879" width="5.19166666666667" style="144" customWidth="1"/>
    <col min="4880" max="4880" width="6.19166666666667" style="144" customWidth="1"/>
    <col min="4881" max="4881" width="6.5" style="144" customWidth="1"/>
    <col min="4882" max="4882" width="6.69166666666667" style="144" customWidth="1"/>
    <col min="4883" max="4883" width="6.5" style="144" customWidth="1"/>
    <col min="4884" max="4884" width="9" style="144" customWidth="1"/>
    <col min="4885" max="4885" width="8.19166666666667" style="144" customWidth="1"/>
    <col min="4886" max="4886" width="9.69166666666667" style="144" customWidth="1"/>
    <col min="4887" max="4887" width="5.19166666666667" style="144" customWidth="1"/>
    <col min="4888" max="4888" width="9.19166666666667" style="144" customWidth="1"/>
    <col min="4889" max="4889" width="5.19166666666667" style="144" customWidth="1"/>
    <col min="4890" max="4890" width="9.19166666666667" style="144" customWidth="1"/>
    <col min="4891" max="4891" width="17.5" style="144" customWidth="1"/>
    <col min="4892" max="5123" width="9" style="144" customWidth="1"/>
    <col min="5124" max="5124" width="5.19166666666667" style="144" customWidth="1"/>
    <col min="5125" max="5125" width="14.6916666666667" style="144" customWidth="1"/>
    <col min="5126" max="5126" width="6.5" style="144" customWidth="1"/>
    <col min="5127" max="5127" width="7" style="144" customWidth="1"/>
    <col min="5128" max="5128" width="7.19166666666667" style="144" customWidth="1"/>
    <col min="5129" max="5129" width="7.69166666666667" style="144" customWidth="1"/>
    <col min="5130" max="5130" width="6.69166666666667" style="144" customWidth="1"/>
    <col min="5131" max="5131" width="5.5" style="144" customWidth="1"/>
    <col min="5132" max="5132" width="5" style="144" customWidth="1"/>
    <col min="5133" max="5133" width="6.69166666666667" style="144" customWidth="1"/>
    <col min="5134" max="5134" width="7" style="144" customWidth="1"/>
    <col min="5135" max="5135" width="5.19166666666667" style="144" customWidth="1"/>
    <col min="5136" max="5136" width="6.19166666666667" style="144" customWidth="1"/>
    <col min="5137" max="5137" width="6.5" style="144" customWidth="1"/>
    <col min="5138" max="5138" width="6.69166666666667" style="144" customWidth="1"/>
    <col min="5139" max="5139" width="6.5" style="144" customWidth="1"/>
    <col min="5140" max="5140" width="9" style="144" customWidth="1"/>
    <col min="5141" max="5141" width="8.19166666666667" style="144" customWidth="1"/>
    <col min="5142" max="5142" width="9.69166666666667" style="144" customWidth="1"/>
    <col min="5143" max="5143" width="5.19166666666667" style="144" customWidth="1"/>
    <col min="5144" max="5144" width="9.19166666666667" style="144" customWidth="1"/>
    <col min="5145" max="5145" width="5.19166666666667" style="144" customWidth="1"/>
    <col min="5146" max="5146" width="9.19166666666667" style="144" customWidth="1"/>
    <col min="5147" max="5147" width="17.5" style="144" customWidth="1"/>
    <col min="5148" max="5379" width="9" style="144" customWidth="1"/>
    <col min="5380" max="5380" width="5.19166666666667" style="144" customWidth="1"/>
    <col min="5381" max="5381" width="14.6916666666667" style="144" customWidth="1"/>
    <col min="5382" max="5382" width="6.5" style="144" customWidth="1"/>
    <col min="5383" max="5383" width="7" style="144" customWidth="1"/>
    <col min="5384" max="5384" width="7.19166666666667" style="144" customWidth="1"/>
    <col min="5385" max="5385" width="7.69166666666667" style="144" customWidth="1"/>
    <col min="5386" max="5386" width="6.69166666666667" style="144" customWidth="1"/>
    <col min="5387" max="5387" width="5.5" style="144" customWidth="1"/>
    <col min="5388" max="5388" width="5" style="144" customWidth="1"/>
    <col min="5389" max="5389" width="6.69166666666667" style="144" customWidth="1"/>
    <col min="5390" max="5390" width="7" style="144" customWidth="1"/>
    <col min="5391" max="5391" width="5.19166666666667" style="144" customWidth="1"/>
    <col min="5392" max="5392" width="6.19166666666667" style="144" customWidth="1"/>
    <col min="5393" max="5393" width="6.5" style="144" customWidth="1"/>
    <col min="5394" max="5394" width="6.69166666666667" style="144" customWidth="1"/>
    <col min="5395" max="5395" width="6.5" style="144" customWidth="1"/>
    <col min="5396" max="5396" width="9" style="144" customWidth="1"/>
    <col min="5397" max="5397" width="8.19166666666667" style="144" customWidth="1"/>
    <col min="5398" max="5398" width="9.69166666666667" style="144" customWidth="1"/>
    <col min="5399" max="5399" width="5.19166666666667" style="144" customWidth="1"/>
    <col min="5400" max="5400" width="9.19166666666667" style="144" customWidth="1"/>
    <col min="5401" max="5401" width="5.19166666666667" style="144" customWidth="1"/>
    <col min="5402" max="5402" width="9.19166666666667" style="144" customWidth="1"/>
    <col min="5403" max="5403" width="17.5" style="144" customWidth="1"/>
    <col min="5404" max="5635" width="9" style="144" customWidth="1"/>
    <col min="5636" max="5636" width="5.19166666666667" style="144" customWidth="1"/>
    <col min="5637" max="5637" width="14.6916666666667" style="144" customWidth="1"/>
    <col min="5638" max="5638" width="6.5" style="144" customWidth="1"/>
    <col min="5639" max="5639" width="7" style="144" customWidth="1"/>
    <col min="5640" max="5640" width="7.19166666666667" style="144" customWidth="1"/>
    <col min="5641" max="5641" width="7.69166666666667" style="144" customWidth="1"/>
    <col min="5642" max="5642" width="6.69166666666667" style="144" customWidth="1"/>
    <col min="5643" max="5643" width="5.5" style="144" customWidth="1"/>
    <col min="5644" max="5644" width="5" style="144" customWidth="1"/>
    <col min="5645" max="5645" width="6.69166666666667" style="144" customWidth="1"/>
    <col min="5646" max="5646" width="7" style="144" customWidth="1"/>
    <col min="5647" max="5647" width="5.19166666666667" style="144" customWidth="1"/>
    <col min="5648" max="5648" width="6.19166666666667" style="144" customWidth="1"/>
    <col min="5649" max="5649" width="6.5" style="144" customWidth="1"/>
    <col min="5650" max="5650" width="6.69166666666667" style="144" customWidth="1"/>
    <col min="5651" max="5651" width="6.5" style="144" customWidth="1"/>
    <col min="5652" max="5652" width="9" style="144" customWidth="1"/>
    <col min="5653" max="5653" width="8.19166666666667" style="144" customWidth="1"/>
    <col min="5654" max="5654" width="9.69166666666667" style="144" customWidth="1"/>
    <col min="5655" max="5655" width="5.19166666666667" style="144" customWidth="1"/>
    <col min="5656" max="5656" width="9.19166666666667" style="144" customWidth="1"/>
    <col min="5657" max="5657" width="5.19166666666667" style="144" customWidth="1"/>
    <col min="5658" max="5658" width="9.19166666666667" style="144" customWidth="1"/>
    <col min="5659" max="5659" width="17.5" style="144" customWidth="1"/>
    <col min="5660" max="5891" width="9" style="144" customWidth="1"/>
    <col min="5892" max="5892" width="5.19166666666667" style="144" customWidth="1"/>
    <col min="5893" max="5893" width="14.6916666666667" style="144" customWidth="1"/>
    <col min="5894" max="5894" width="6.5" style="144" customWidth="1"/>
    <col min="5895" max="5895" width="7" style="144" customWidth="1"/>
    <col min="5896" max="5896" width="7.19166666666667" style="144" customWidth="1"/>
    <col min="5897" max="5897" width="7.69166666666667" style="144" customWidth="1"/>
    <col min="5898" max="5898" width="6.69166666666667" style="144" customWidth="1"/>
    <col min="5899" max="5899" width="5.5" style="144" customWidth="1"/>
    <col min="5900" max="5900" width="5" style="144" customWidth="1"/>
    <col min="5901" max="5901" width="6.69166666666667" style="144" customWidth="1"/>
    <col min="5902" max="5902" width="7" style="144" customWidth="1"/>
    <col min="5903" max="5903" width="5.19166666666667" style="144" customWidth="1"/>
    <col min="5904" max="5904" width="6.19166666666667" style="144" customWidth="1"/>
    <col min="5905" max="5905" width="6.5" style="144" customWidth="1"/>
    <col min="5906" max="5906" width="6.69166666666667" style="144" customWidth="1"/>
    <col min="5907" max="5907" width="6.5" style="144" customWidth="1"/>
    <col min="5908" max="5908" width="9" style="144" customWidth="1"/>
    <col min="5909" max="5909" width="8.19166666666667" style="144" customWidth="1"/>
    <col min="5910" max="5910" width="9.69166666666667" style="144" customWidth="1"/>
    <col min="5911" max="5911" width="5.19166666666667" style="144" customWidth="1"/>
    <col min="5912" max="5912" width="9.19166666666667" style="144" customWidth="1"/>
    <col min="5913" max="5913" width="5.19166666666667" style="144" customWidth="1"/>
    <col min="5914" max="5914" width="9.19166666666667" style="144" customWidth="1"/>
    <col min="5915" max="5915" width="17.5" style="144" customWidth="1"/>
    <col min="5916" max="6147" width="9" style="144" customWidth="1"/>
    <col min="6148" max="6148" width="5.19166666666667" style="144" customWidth="1"/>
    <col min="6149" max="6149" width="14.6916666666667" style="144" customWidth="1"/>
    <col min="6150" max="6150" width="6.5" style="144" customWidth="1"/>
    <col min="6151" max="6151" width="7" style="144" customWidth="1"/>
    <col min="6152" max="6152" width="7.19166666666667" style="144" customWidth="1"/>
    <col min="6153" max="6153" width="7.69166666666667" style="144" customWidth="1"/>
    <col min="6154" max="6154" width="6.69166666666667" style="144" customWidth="1"/>
    <col min="6155" max="6155" width="5.5" style="144" customWidth="1"/>
    <col min="6156" max="6156" width="5" style="144" customWidth="1"/>
    <col min="6157" max="6157" width="6.69166666666667" style="144" customWidth="1"/>
    <col min="6158" max="6158" width="7" style="144" customWidth="1"/>
    <col min="6159" max="6159" width="5.19166666666667" style="144" customWidth="1"/>
    <col min="6160" max="6160" width="6.19166666666667" style="144" customWidth="1"/>
    <col min="6161" max="6161" width="6.5" style="144" customWidth="1"/>
    <col min="6162" max="6162" width="6.69166666666667" style="144" customWidth="1"/>
    <col min="6163" max="6163" width="6.5" style="144" customWidth="1"/>
    <col min="6164" max="6164" width="9" style="144" customWidth="1"/>
    <col min="6165" max="6165" width="8.19166666666667" style="144" customWidth="1"/>
    <col min="6166" max="6166" width="9.69166666666667" style="144" customWidth="1"/>
    <col min="6167" max="6167" width="5.19166666666667" style="144" customWidth="1"/>
    <col min="6168" max="6168" width="9.19166666666667" style="144" customWidth="1"/>
    <col min="6169" max="6169" width="5.19166666666667" style="144" customWidth="1"/>
    <col min="6170" max="6170" width="9.19166666666667" style="144" customWidth="1"/>
    <col min="6171" max="6171" width="17.5" style="144" customWidth="1"/>
    <col min="6172" max="6403" width="9" style="144" customWidth="1"/>
    <col min="6404" max="6404" width="5.19166666666667" style="144" customWidth="1"/>
    <col min="6405" max="6405" width="14.6916666666667" style="144" customWidth="1"/>
    <col min="6406" max="6406" width="6.5" style="144" customWidth="1"/>
    <col min="6407" max="6407" width="7" style="144" customWidth="1"/>
    <col min="6408" max="6408" width="7.19166666666667" style="144" customWidth="1"/>
    <col min="6409" max="6409" width="7.69166666666667" style="144" customWidth="1"/>
    <col min="6410" max="6410" width="6.69166666666667" style="144" customWidth="1"/>
    <col min="6411" max="6411" width="5.5" style="144" customWidth="1"/>
    <col min="6412" max="6412" width="5" style="144" customWidth="1"/>
    <col min="6413" max="6413" width="6.69166666666667" style="144" customWidth="1"/>
    <col min="6414" max="6414" width="7" style="144" customWidth="1"/>
    <col min="6415" max="6415" width="5.19166666666667" style="144" customWidth="1"/>
    <col min="6416" max="6416" width="6.19166666666667" style="144" customWidth="1"/>
    <col min="6417" max="6417" width="6.5" style="144" customWidth="1"/>
    <col min="6418" max="6418" width="6.69166666666667" style="144" customWidth="1"/>
    <col min="6419" max="6419" width="6.5" style="144" customWidth="1"/>
    <col min="6420" max="6420" width="9" style="144" customWidth="1"/>
    <col min="6421" max="6421" width="8.19166666666667" style="144" customWidth="1"/>
    <col min="6422" max="6422" width="9.69166666666667" style="144" customWidth="1"/>
    <col min="6423" max="6423" width="5.19166666666667" style="144" customWidth="1"/>
    <col min="6424" max="6424" width="9.19166666666667" style="144" customWidth="1"/>
    <col min="6425" max="6425" width="5.19166666666667" style="144" customWidth="1"/>
    <col min="6426" max="6426" width="9.19166666666667" style="144" customWidth="1"/>
    <col min="6427" max="6427" width="17.5" style="144" customWidth="1"/>
    <col min="6428" max="6659" width="9" style="144" customWidth="1"/>
    <col min="6660" max="6660" width="5.19166666666667" style="144" customWidth="1"/>
    <col min="6661" max="6661" width="14.6916666666667" style="144" customWidth="1"/>
    <col min="6662" max="6662" width="6.5" style="144" customWidth="1"/>
    <col min="6663" max="6663" width="7" style="144" customWidth="1"/>
    <col min="6664" max="6664" width="7.19166666666667" style="144" customWidth="1"/>
    <col min="6665" max="6665" width="7.69166666666667" style="144" customWidth="1"/>
    <col min="6666" max="6666" width="6.69166666666667" style="144" customWidth="1"/>
    <col min="6667" max="6667" width="5.5" style="144" customWidth="1"/>
    <col min="6668" max="6668" width="5" style="144" customWidth="1"/>
    <col min="6669" max="6669" width="6.69166666666667" style="144" customWidth="1"/>
    <col min="6670" max="6670" width="7" style="144" customWidth="1"/>
    <col min="6671" max="6671" width="5.19166666666667" style="144" customWidth="1"/>
    <col min="6672" max="6672" width="6.19166666666667" style="144" customWidth="1"/>
    <col min="6673" max="6673" width="6.5" style="144" customWidth="1"/>
    <col min="6674" max="6674" width="6.69166666666667" style="144" customWidth="1"/>
    <col min="6675" max="6675" width="6.5" style="144" customWidth="1"/>
    <col min="6676" max="6676" width="9" style="144" customWidth="1"/>
    <col min="6677" max="6677" width="8.19166666666667" style="144" customWidth="1"/>
    <col min="6678" max="6678" width="9.69166666666667" style="144" customWidth="1"/>
    <col min="6679" max="6679" width="5.19166666666667" style="144" customWidth="1"/>
    <col min="6680" max="6680" width="9.19166666666667" style="144" customWidth="1"/>
    <col min="6681" max="6681" width="5.19166666666667" style="144" customWidth="1"/>
    <col min="6682" max="6682" width="9.19166666666667" style="144" customWidth="1"/>
    <col min="6683" max="6683" width="17.5" style="144" customWidth="1"/>
    <col min="6684" max="6915" width="9" style="144" customWidth="1"/>
    <col min="6916" max="6916" width="5.19166666666667" style="144" customWidth="1"/>
    <col min="6917" max="6917" width="14.6916666666667" style="144" customWidth="1"/>
    <col min="6918" max="6918" width="6.5" style="144" customWidth="1"/>
    <col min="6919" max="6919" width="7" style="144" customWidth="1"/>
    <col min="6920" max="6920" width="7.19166666666667" style="144" customWidth="1"/>
    <col min="6921" max="6921" width="7.69166666666667" style="144" customWidth="1"/>
    <col min="6922" max="6922" width="6.69166666666667" style="144" customWidth="1"/>
    <col min="6923" max="6923" width="5.5" style="144" customWidth="1"/>
    <col min="6924" max="6924" width="5" style="144" customWidth="1"/>
    <col min="6925" max="6925" width="6.69166666666667" style="144" customWidth="1"/>
    <col min="6926" max="6926" width="7" style="144" customWidth="1"/>
    <col min="6927" max="6927" width="5.19166666666667" style="144" customWidth="1"/>
    <col min="6928" max="6928" width="6.19166666666667" style="144" customWidth="1"/>
    <col min="6929" max="6929" width="6.5" style="144" customWidth="1"/>
    <col min="6930" max="6930" width="6.69166666666667" style="144" customWidth="1"/>
    <col min="6931" max="6931" width="6.5" style="144" customWidth="1"/>
    <col min="6932" max="6932" width="9" style="144" customWidth="1"/>
    <col min="6933" max="6933" width="8.19166666666667" style="144" customWidth="1"/>
    <col min="6934" max="6934" width="9.69166666666667" style="144" customWidth="1"/>
    <col min="6935" max="6935" width="5.19166666666667" style="144" customWidth="1"/>
    <col min="6936" max="6936" width="9.19166666666667" style="144" customWidth="1"/>
    <col min="6937" max="6937" width="5.19166666666667" style="144" customWidth="1"/>
    <col min="6938" max="6938" width="9.19166666666667" style="144" customWidth="1"/>
    <col min="6939" max="6939" width="17.5" style="144" customWidth="1"/>
    <col min="6940" max="7171" width="9" style="144" customWidth="1"/>
    <col min="7172" max="7172" width="5.19166666666667" style="144" customWidth="1"/>
    <col min="7173" max="7173" width="14.6916666666667" style="144" customWidth="1"/>
    <col min="7174" max="7174" width="6.5" style="144" customWidth="1"/>
    <col min="7175" max="7175" width="7" style="144" customWidth="1"/>
    <col min="7176" max="7176" width="7.19166666666667" style="144" customWidth="1"/>
    <col min="7177" max="7177" width="7.69166666666667" style="144" customWidth="1"/>
    <col min="7178" max="7178" width="6.69166666666667" style="144" customWidth="1"/>
    <col min="7179" max="7179" width="5.5" style="144" customWidth="1"/>
    <col min="7180" max="7180" width="5" style="144" customWidth="1"/>
    <col min="7181" max="7181" width="6.69166666666667" style="144" customWidth="1"/>
    <col min="7182" max="7182" width="7" style="144" customWidth="1"/>
    <col min="7183" max="7183" width="5.19166666666667" style="144" customWidth="1"/>
    <col min="7184" max="7184" width="6.19166666666667" style="144" customWidth="1"/>
    <col min="7185" max="7185" width="6.5" style="144" customWidth="1"/>
    <col min="7186" max="7186" width="6.69166666666667" style="144" customWidth="1"/>
    <col min="7187" max="7187" width="6.5" style="144" customWidth="1"/>
    <col min="7188" max="7188" width="9" style="144" customWidth="1"/>
    <col min="7189" max="7189" width="8.19166666666667" style="144" customWidth="1"/>
    <col min="7190" max="7190" width="9.69166666666667" style="144" customWidth="1"/>
    <col min="7191" max="7191" width="5.19166666666667" style="144" customWidth="1"/>
    <col min="7192" max="7192" width="9.19166666666667" style="144" customWidth="1"/>
    <col min="7193" max="7193" width="5.19166666666667" style="144" customWidth="1"/>
    <col min="7194" max="7194" width="9.19166666666667" style="144" customWidth="1"/>
    <col min="7195" max="7195" width="17.5" style="144" customWidth="1"/>
    <col min="7196" max="7427" width="9" style="144" customWidth="1"/>
    <col min="7428" max="7428" width="5.19166666666667" style="144" customWidth="1"/>
    <col min="7429" max="7429" width="14.6916666666667" style="144" customWidth="1"/>
    <col min="7430" max="7430" width="6.5" style="144" customWidth="1"/>
    <col min="7431" max="7431" width="7" style="144" customWidth="1"/>
    <col min="7432" max="7432" width="7.19166666666667" style="144" customWidth="1"/>
    <col min="7433" max="7433" width="7.69166666666667" style="144" customWidth="1"/>
    <col min="7434" max="7434" width="6.69166666666667" style="144" customWidth="1"/>
    <col min="7435" max="7435" width="5.5" style="144" customWidth="1"/>
    <col min="7436" max="7436" width="5" style="144" customWidth="1"/>
    <col min="7437" max="7437" width="6.69166666666667" style="144" customWidth="1"/>
    <col min="7438" max="7438" width="7" style="144" customWidth="1"/>
    <col min="7439" max="7439" width="5.19166666666667" style="144" customWidth="1"/>
    <col min="7440" max="7440" width="6.19166666666667" style="144" customWidth="1"/>
    <col min="7441" max="7441" width="6.5" style="144" customWidth="1"/>
    <col min="7442" max="7442" width="6.69166666666667" style="144" customWidth="1"/>
    <col min="7443" max="7443" width="6.5" style="144" customWidth="1"/>
    <col min="7444" max="7444" width="9" style="144" customWidth="1"/>
    <col min="7445" max="7445" width="8.19166666666667" style="144" customWidth="1"/>
    <col min="7446" max="7446" width="9.69166666666667" style="144" customWidth="1"/>
    <col min="7447" max="7447" width="5.19166666666667" style="144" customWidth="1"/>
    <col min="7448" max="7448" width="9.19166666666667" style="144" customWidth="1"/>
    <col min="7449" max="7449" width="5.19166666666667" style="144" customWidth="1"/>
    <col min="7450" max="7450" width="9.19166666666667" style="144" customWidth="1"/>
    <col min="7451" max="7451" width="17.5" style="144" customWidth="1"/>
    <col min="7452" max="7683" width="9" style="144" customWidth="1"/>
    <col min="7684" max="7684" width="5.19166666666667" style="144" customWidth="1"/>
    <col min="7685" max="7685" width="14.6916666666667" style="144" customWidth="1"/>
    <col min="7686" max="7686" width="6.5" style="144" customWidth="1"/>
    <col min="7687" max="7687" width="7" style="144" customWidth="1"/>
    <col min="7688" max="7688" width="7.19166666666667" style="144" customWidth="1"/>
    <col min="7689" max="7689" width="7.69166666666667" style="144" customWidth="1"/>
    <col min="7690" max="7690" width="6.69166666666667" style="144" customWidth="1"/>
    <col min="7691" max="7691" width="5.5" style="144" customWidth="1"/>
    <col min="7692" max="7692" width="5" style="144" customWidth="1"/>
    <col min="7693" max="7693" width="6.69166666666667" style="144" customWidth="1"/>
    <col min="7694" max="7694" width="7" style="144" customWidth="1"/>
    <col min="7695" max="7695" width="5.19166666666667" style="144" customWidth="1"/>
    <col min="7696" max="7696" width="6.19166666666667" style="144" customWidth="1"/>
    <col min="7697" max="7697" width="6.5" style="144" customWidth="1"/>
    <col min="7698" max="7698" width="6.69166666666667" style="144" customWidth="1"/>
    <col min="7699" max="7699" width="6.5" style="144" customWidth="1"/>
    <col min="7700" max="7700" width="9" style="144" customWidth="1"/>
    <col min="7701" max="7701" width="8.19166666666667" style="144" customWidth="1"/>
    <col min="7702" max="7702" width="9.69166666666667" style="144" customWidth="1"/>
    <col min="7703" max="7703" width="5.19166666666667" style="144" customWidth="1"/>
    <col min="7704" max="7704" width="9.19166666666667" style="144" customWidth="1"/>
    <col min="7705" max="7705" width="5.19166666666667" style="144" customWidth="1"/>
    <col min="7706" max="7706" width="9.19166666666667" style="144" customWidth="1"/>
    <col min="7707" max="7707" width="17.5" style="144" customWidth="1"/>
    <col min="7708" max="7939" width="9" style="144" customWidth="1"/>
    <col min="7940" max="7940" width="5.19166666666667" style="144" customWidth="1"/>
    <col min="7941" max="7941" width="14.6916666666667" style="144" customWidth="1"/>
    <col min="7942" max="7942" width="6.5" style="144" customWidth="1"/>
    <col min="7943" max="7943" width="7" style="144" customWidth="1"/>
    <col min="7944" max="7944" width="7.19166666666667" style="144" customWidth="1"/>
    <col min="7945" max="7945" width="7.69166666666667" style="144" customWidth="1"/>
    <col min="7946" max="7946" width="6.69166666666667" style="144" customWidth="1"/>
    <col min="7947" max="7947" width="5.5" style="144" customWidth="1"/>
    <col min="7948" max="7948" width="5" style="144" customWidth="1"/>
    <col min="7949" max="7949" width="6.69166666666667" style="144" customWidth="1"/>
    <col min="7950" max="7950" width="7" style="144" customWidth="1"/>
    <col min="7951" max="7951" width="5.19166666666667" style="144" customWidth="1"/>
    <col min="7952" max="7952" width="6.19166666666667" style="144" customWidth="1"/>
    <col min="7953" max="7953" width="6.5" style="144" customWidth="1"/>
    <col min="7954" max="7954" width="6.69166666666667" style="144" customWidth="1"/>
    <col min="7955" max="7955" width="6.5" style="144" customWidth="1"/>
    <col min="7956" max="7956" width="9" style="144" customWidth="1"/>
    <col min="7957" max="7957" width="8.19166666666667" style="144" customWidth="1"/>
    <col min="7958" max="7958" width="9.69166666666667" style="144" customWidth="1"/>
    <col min="7959" max="7959" width="5.19166666666667" style="144" customWidth="1"/>
    <col min="7960" max="7960" width="9.19166666666667" style="144" customWidth="1"/>
    <col min="7961" max="7961" width="5.19166666666667" style="144" customWidth="1"/>
    <col min="7962" max="7962" width="9.19166666666667" style="144" customWidth="1"/>
    <col min="7963" max="7963" width="17.5" style="144" customWidth="1"/>
    <col min="7964" max="8195" width="9" style="144" customWidth="1"/>
    <col min="8196" max="8196" width="5.19166666666667" style="144" customWidth="1"/>
    <col min="8197" max="8197" width="14.6916666666667" style="144" customWidth="1"/>
    <col min="8198" max="8198" width="6.5" style="144" customWidth="1"/>
    <col min="8199" max="8199" width="7" style="144" customWidth="1"/>
    <col min="8200" max="8200" width="7.19166666666667" style="144" customWidth="1"/>
    <col min="8201" max="8201" width="7.69166666666667" style="144" customWidth="1"/>
    <col min="8202" max="8202" width="6.69166666666667" style="144" customWidth="1"/>
    <col min="8203" max="8203" width="5.5" style="144" customWidth="1"/>
    <col min="8204" max="8204" width="5" style="144" customWidth="1"/>
    <col min="8205" max="8205" width="6.69166666666667" style="144" customWidth="1"/>
    <col min="8206" max="8206" width="7" style="144" customWidth="1"/>
    <col min="8207" max="8207" width="5.19166666666667" style="144" customWidth="1"/>
    <col min="8208" max="8208" width="6.19166666666667" style="144" customWidth="1"/>
    <col min="8209" max="8209" width="6.5" style="144" customWidth="1"/>
    <col min="8210" max="8210" width="6.69166666666667" style="144" customWidth="1"/>
    <col min="8211" max="8211" width="6.5" style="144" customWidth="1"/>
    <col min="8212" max="8212" width="9" style="144" customWidth="1"/>
    <col min="8213" max="8213" width="8.19166666666667" style="144" customWidth="1"/>
    <col min="8214" max="8214" width="9.69166666666667" style="144" customWidth="1"/>
    <col min="8215" max="8215" width="5.19166666666667" style="144" customWidth="1"/>
    <col min="8216" max="8216" width="9.19166666666667" style="144" customWidth="1"/>
    <col min="8217" max="8217" width="5.19166666666667" style="144" customWidth="1"/>
    <col min="8218" max="8218" width="9.19166666666667" style="144" customWidth="1"/>
    <col min="8219" max="8219" width="17.5" style="144" customWidth="1"/>
    <col min="8220" max="8451" width="9" style="144" customWidth="1"/>
    <col min="8452" max="8452" width="5.19166666666667" style="144" customWidth="1"/>
    <col min="8453" max="8453" width="14.6916666666667" style="144" customWidth="1"/>
    <col min="8454" max="8454" width="6.5" style="144" customWidth="1"/>
    <col min="8455" max="8455" width="7" style="144" customWidth="1"/>
    <col min="8456" max="8456" width="7.19166666666667" style="144" customWidth="1"/>
    <col min="8457" max="8457" width="7.69166666666667" style="144" customWidth="1"/>
    <col min="8458" max="8458" width="6.69166666666667" style="144" customWidth="1"/>
    <col min="8459" max="8459" width="5.5" style="144" customWidth="1"/>
    <col min="8460" max="8460" width="5" style="144" customWidth="1"/>
    <col min="8461" max="8461" width="6.69166666666667" style="144" customWidth="1"/>
    <col min="8462" max="8462" width="7" style="144" customWidth="1"/>
    <col min="8463" max="8463" width="5.19166666666667" style="144" customWidth="1"/>
    <col min="8464" max="8464" width="6.19166666666667" style="144" customWidth="1"/>
    <col min="8465" max="8465" width="6.5" style="144" customWidth="1"/>
    <col min="8466" max="8466" width="6.69166666666667" style="144" customWidth="1"/>
    <col min="8467" max="8467" width="6.5" style="144" customWidth="1"/>
    <col min="8468" max="8468" width="9" style="144" customWidth="1"/>
    <col min="8469" max="8469" width="8.19166666666667" style="144" customWidth="1"/>
    <col min="8470" max="8470" width="9.69166666666667" style="144" customWidth="1"/>
    <col min="8471" max="8471" width="5.19166666666667" style="144" customWidth="1"/>
    <col min="8472" max="8472" width="9.19166666666667" style="144" customWidth="1"/>
    <col min="8473" max="8473" width="5.19166666666667" style="144" customWidth="1"/>
    <col min="8474" max="8474" width="9.19166666666667" style="144" customWidth="1"/>
    <col min="8475" max="8475" width="17.5" style="144" customWidth="1"/>
    <col min="8476" max="8707" width="9" style="144" customWidth="1"/>
    <col min="8708" max="8708" width="5.19166666666667" style="144" customWidth="1"/>
    <col min="8709" max="8709" width="14.6916666666667" style="144" customWidth="1"/>
    <col min="8710" max="8710" width="6.5" style="144" customWidth="1"/>
    <col min="8711" max="8711" width="7" style="144" customWidth="1"/>
    <col min="8712" max="8712" width="7.19166666666667" style="144" customWidth="1"/>
    <col min="8713" max="8713" width="7.69166666666667" style="144" customWidth="1"/>
    <col min="8714" max="8714" width="6.69166666666667" style="144" customWidth="1"/>
    <col min="8715" max="8715" width="5.5" style="144" customWidth="1"/>
    <col min="8716" max="8716" width="5" style="144" customWidth="1"/>
    <col min="8717" max="8717" width="6.69166666666667" style="144" customWidth="1"/>
    <col min="8718" max="8718" width="7" style="144" customWidth="1"/>
    <col min="8719" max="8719" width="5.19166666666667" style="144" customWidth="1"/>
    <col min="8720" max="8720" width="6.19166666666667" style="144" customWidth="1"/>
    <col min="8721" max="8721" width="6.5" style="144" customWidth="1"/>
    <col min="8722" max="8722" width="6.69166666666667" style="144" customWidth="1"/>
    <col min="8723" max="8723" width="6.5" style="144" customWidth="1"/>
    <col min="8724" max="8724" width="9" style="144" customWidth="1"/>
    <col min="8725" max="8725" width="8.19166666666667" style="144" customWidth="1"/>
    <col min="8726" max="8726" width="9.69166666666667" style="144" customWidth="1"/>
    <col min="8727" max="8727" width="5.19166666666667" style="144" customWidth="1"/>
    <col min="8728" max="8728" width="9.19166666666667" style="144" customWidth="1"/>
    <col min="8729" max="8729" width="5.19166666666667" style="144" customWidth="1"/>
    <col min="8730" max="8730" width="9.19166666666667" style="144" customWidth="1"/>
    <col min="8731" max="8731" width="17.5" style="144" customWidth="1"/>
    <col min="8732" max="8963" width="9" style="144" customWidth="1"/>
    <col min="8964" max="8964" width="5.19166666666667" style="144" customWidth="1"/>
    <col min="8965" max="8965" width="14.6916666666667" style="144" customWidth="1"/>
    <col min="8966" max="8966" width="6.5" style="144" customWidth="1"/>
    <col min="8967" max="8967" width="7" style="144" customWidth="1"/>
    <col min="8968" max="8968" width="7.19166666666667" style="144" customWidth="1"/>
    <col min="8969" max="8969" width="7.69166666666667" style="144" customWidth="1"/>
    <col min="8970" max="8970" width="6.69166666666667" style="144" customWidth="1"/>
    <col min="8971" max="8971" width="5.5" style="144" customWidth="1"/>
    <col min="8972" max="8972" width="5" style="144" customWidth="1"/>
    <col min="8973" max="8973" width="6.69166666666667" style="144" customWidth="1"/>
    <col min="8974" max="8974" width="7" style="144" customWidth="1"/>
    <col min="8975" max="8975" width="5.19166666666667" style="144" customWidth="1"/>
    <col min="8976" max="8976" width="6.19166666666667" style="144" customWidth="1"/>
    <col min="8977" max="8977" width="6.5" style="144" customWidth="1"/>
    <col min="8978" max="8978" width="6.69166666666667" style="144" customWidth="1"/>
    <col min="8979" max="8979" width="6.5" style="144" customWidth="1"/>
    <col min="8980" max="8980" width="9" style="144" customWidth="1"/>
    <col min="8981" max="8981" width="8.19166666666667" style="144" customWidth="1"/>
    <col min="8982" max="8982" width="9.69166666666667" style="144" customWidth="1"/>
    <col min="8983" max="8983" width="5.19166666666667" style="144" customWidth="1"/>
    <col min="8984" max="8984" width="9.19166666666667" style="144" customWidth="1"/>
    <col min="8985" max="8985" width="5.19166666666667" style="144" customWidth="1"/>
    <col min="8986" max="8986" width="9.19166666666667" style="144" customWidth="1"/>
    <col min="8987" max="8987" width="17.5" style="144" customWidth="1"/>
    <col min="8988" max="9219" width="9" style="144" customWidth="1"/>
    <col min="9220" max="9220" width="5.19166666666667" style="144" customWidth="1"/>
    <col min="9221" max="9221" width="14.6916666666667" style="144" customWidth="1"/>
    <col min="9222" max="9222" width="6.5" style="144" customWidth="1"/>
    <col min="9223" max="9223" width="7" style="144" customWidth="1"/>
    <col min="9224" max="9224" width="7.19166666666667" style="144" customWidth="1"/>
    <col min="9225" max="9225" width="7.69166666666667" style="144" customWidth="1"/>
    <col min="9226" max="9226" width="6.69166666666667" style="144" customWidth="1"/>
    <col min="9227" max="9227" width="5.5" style="144" customWidth="1"/>
    <col min="9228" max="9228" width="5" style="144" customWidth="1"/>
    <col min="9229" max="9229" width="6.69166666666667" style="144" customWidth="1"/>
    <col min="9230" max="9230" width="7" style="144" customWidth="1"/>
    <col min="9231" max="9231" width="5.19166666666667" style="144" customWidth="1"/>
    <col min="9232" max="9232" width="6.19166666666667" style="144" customWidth="1"/>
    <col min="9233" max="9233" width="6.5" style="144" customWidth="1"/>
    <col min="9234" max="9234" width="6.69166666666667" style="144" customWidth="1"/>
    <col min="9235" max="9235" width="6.5" style="144" customWidth="1"/>
    <col min="9236" max="9236" width="9" style="144" customWidth="1"/>
    <col min="9237" max="9237" width="8.19166666666667" style="144" customWidth="1"/>
    <col min="9238" max="9238" width="9.69166666666667" style="144" customWidth="1"/>
    <col min="9239" max="9239" width="5.19166666666667" style="144" customWidth="1"/>
    <col min="9240" max="9240" width="9.19166666666667" style="144" customWidth="1"/>
    <col min="9241" max="9241" width="5.19166666666667" style="144" customWidth="1"/>
    <col min="9242" max="9242" width="9.19166666666667" style="144" customWidth="1"/>
    <col min="9243" max="9243" width="17.5" style="144" customWidth="1"/>
    <col min="9244" max="9475" width="9" style="144" customWidth="1"/>
    <col min="9476" max="9476" width="5.19166666666667" style="144" customWidth="1"/>
    <col min="9477" max="9477" width="14.6916666666667" style="144" customWidth="1"/>
    <col min="9478" max="9478" width="6.5" style="144" customWidth="1"/>
    <col min="9479" max="9479" width="7" style="144" customWidth="1"/>
    <col min="9480" max="9480" width="7.19166666666667" style="144" customWidth="1"/>
    <col min="9481" max="9481" width="7.69166666666667" style="144" customWidth="1"/>
    <col min="9482" max="9482" width="6.69166666666667" style="144" customWidth="1"/>
    <col min="9483" max="9483" width="5.5" style="144" customWidth="1"/>
    <col min="9484" max="9484" width="5" style="144" customWidth="1"/>
    <col min="9485" max="9485" width="6.69166666666667" style="144" customWidth="1"/>
    <col min="9486" max="9486" width="7" style="144" customWidth="1"/>
    <col min="9487" max="9487" width="5.19166666666667" style="144" customWidth="1"/>
    <col min="9488" max="9488" width="6.19166666666667" style="144" customWidth="1"/>
    <col min="9489" max="9489" width="6.5" style="144" customWidth="1"/>
    <col min="9490" max="9490" width="6.69166666666667" style="144" customWidth="1"/>
    <col min="9491" max="9491" width="6.5" style="144" customWidth="1"/>
    <col min="9492" max="9492" width="9" style="144" customWidth="1"/>
    <col min="9493" max="9493" width="8.19166666666667" style="144" customWidth="1"/>
    <col min="9494" max="9494" width="9.69166666666667" style="144" customWidth="1"/>
    <col min="9495" max="9495" width="5.19166666666667" style="144" customWidth="1"/>
    <col min="9496" max="9496" width="9.19166666666667" style="144" customWidth="1"/>
    <col min="9497" max="9497" width="5.19166666666667" style="144" customWidth="1"/>
    <col min="9498" max="9498" width="9.19166666666667" style="144" customWidth="1"/>
    <col min="9499" max="9499" width="17.5" style="144" customWidth="1"/>
    <col min="9500" max="9731" width="9" style="144" customWidth="1"/>
    <col min="9732" max="9732" width="5.19166666666667" style="144" customWidth="1"/>
    <col min="9733" max="9733" width="14.6916666666667" style="144" customWidth="1"/>
    <col min="9734" max="9734" width="6.5" style="144" customWidth="1"/>
    <col min="9735" max="9735" width="7" style="144" customWidth="1"/>
    <col min="9736" max="9736" width="7.19166666666667" style="144" customWidth="1"/>
    <col min="9737" max="9737" width="7.69166666666667" style="144" customWidth="1"/>
    <col min="9738" max="9738" width="6.69166666666667" style="144" customWidth="1"/>
    <col min="9739" max="9739" width="5.5" style="144" customWidth="1"/>
    <col min="9740" max="9740" width="5" style="144" customWidth="1"/>
    <col min="9741" max="9741" width="6.69166666666667" style="144" customWidth="1"/>
    <col min="9742" max="9742" width="7" style="144" customWidth="1"/>
    <col min="9743" max="9743" width="5.19166666666667" style="144" customWidth="1"/>
    <col min="9744" max="9744" width="6.19166666666667" style="144" customWidth="1"/>
    <col min="9745" max="9745" width="6.5" style="144" customWidth="1"/>
    <col min="9746" max="9746" width="6.69166666666667" style="144" customWidth="1"/>
    <col min="9747" max="9747" width="6.5" style="144" customWidth="1"/>
    <col min="9748" max="9748" width="9" style="144" customWidth="1"/>
    <col min="9749" max="9749" width="8.19166666666667" style="144" customWidth="1"/>
    <col min="9750" max="9750" width="9.69166666666667" style="144" customWidth="1"/>
    <col min="9751" max="9751" width="5.19166666666667" style="144" customWidth="1"/>
    <col min="9752" max="9752" width="9.19166666666667" style="144" customWidth="1"/>
    <col min="9753" max="9753" width="5.19166666666667" style="144" customWidth="1"/>
    <col min="9754" max="9754" width="9.19166666666667" style="144" customWidth="1"/>
    <col min="9755" max="9755" width="17.5" style="144" customWidth="1"/>
    <col min="9756" max="9987" width="9" style="144" customWidth="1"/>
    <col min="9988" max="9988" width="5.19166666666667" style="144" customWidth="1"/>
    <col min="9989" max="9989" width="14.6916666666667" style="144" customWidth="1"/>
    <col min="9990" max="9990" width="6.5" style="144" customWidth="1"/>
    <col min="9991" max="9991" width="7" style="144" customWidth="1"/>
    <col min="9992" max="9992" width="7.19166666666667" style="144" customWidth="1"/>
    <col min="9993" max="9993" width="7.69166666666667" style="144" customWidth="1"/>
    <col min="9994" max="9994" width="6.69166666666667" style="144" customWidth="1"/>
    <col min="9995" max="9995" width="5.5" style="144" customWidth="1"/>
    <col min="9996" max="9996" width="5" style="144" customWidth="1"/>
    <col min="9997" max="9997" width="6.69166666666667" style="144" customWidth="1"/>
    <col min="9998" max="9998" width="7" style="144" customWidth="1"/>
    <col min="9999" max="9999" width="5.19166666666667" style="144" customWidth="1"/>
    <col min="10000" max="10000" width="6.19166666666667" style="144" customWidth="1"/>
    <col min="10001" max="10001" width="6.5" style="144" customWidth="1"/>
    <col min="10002" max="10002" width="6.69166666666667" style="144" customWidth="1"/>
    <col min="10003" max="10003" width="6.5" style="144" customWidth="1"/>
    <col min="10004" max="10004" width="9" style="144" customWidth="1"/>
    <col min="10005" max="10005" width="8.19166666666667" style="144" customWidth="1"/>
    <col min="10006" max="10006" width="9.69166666666667" style="144" customWidth="1"/>
    <col min="10007" max="10007" width="5.19166666666667" style="144" customWidth="1"/>
    <col min="10008" max="10008" width="9.19166666666667" style="144" customWidth="1"/>
    <col min="10009" max="10009" width="5.19166666666667" style="144" customWidth="1"/>
    <col min="10010" max="10010" width="9.19166666666667" style="144" customWidth="1"/>
    <col min="10011" max="10011" width="17.5" style="144" customWidth="1"/>
    <col min="10012" max="10243" width="9" style="144" customWidth="1"/>
    <col min="10244" max="10244" width="5.19166666666667" style="144" customWidth="1"/>
    <col min="10245" max="10245" width="14.6916666666667" style="144" customWidth="1"/>
    <col min="10246" max="10246" width="6.5" style="144" customWidth="1"/>
    <col min="10247" max="10247" width="7" style="144" customWidth="1"/>
    <col min="10248" max="10248" width="7.19166666666667" style="144" customWidth="1"/>
    <col min="10249" max="10249" width="7.69166666666667" style="144" customWidth="1"/>
    <col min="10250" max="10250" width="6.69166666666667" style="144" customWidth="1"/>
    <col min="10251" max="10251" width="5.5" style="144" customWidth="1"/>
    <col min="10252" max="10252" width="5" style="144" customWidth="1"/>
    <col min="10253" max="10253" width="6.69166666666667" style="144" customWidth="1"/>
    <col min="10254" max="10254" width="7" style="144" customWidth="1"/>
    <col min="10255" max="10255" width="5.19166666666667" style="144" customWidth="1"/>
    <col min="10256" max="10256" width="6.19166666666667" style="144" customWidth="1"/>
    <col min="10257" max="10257" width="6.5" style="144" customWidth="1"/>
    <col min="10258" max="10258" width="6.69166666666667" style="144" customWidth="1"/>
    <col min="10259" max="10259" width="6.5" style="144" customWidth="1"/>
    <col min="10260" max="10260" width="9" style="144" customWidth="1"/>
    <col min="10261" max="10261" width="8.19166666666667" style="144" customWidth="1"/>
    <col min="10262" max="10262" width="9.69166666666667" style="144" customWidth="1"/>
    <col min="10263" max="10263" width="5.19166666666667" style="144" customWidth="1"/>
    <col min="10264" max="10264" width="9.19166666666667" style="144" customWidth="1"/>
    <col min="10265" max="10265" width="5.19166666666667" style="144" customWidth="1"/>
    <col min="10266" max="10266" width="9.19166666666667" style="144" customWidth="1"/>
    <col min="10267" max="10267" width="17.5" style="144" customWidth="1"/>
    <col min="10268" max="10499" width="9" style="144" customWidth="1"/>
    <col min="10500" max="10500" width="5.19166666666667" style="144" customWidth="1"/>
    <col min="10501" max="10501" width="14.6916666666667" style="144" customWidth="1"/>
    <col min="10502" max="10502" width="6.5" style="144" customWidth="1"/>
    <col min="10503" max="10503" width="7" style="144" customWidth="1"/>
    <col min="10504" max="10504" width="7.19166666666667" style="144" customWidth="1"/>
    <col min="10505" max="10505" width="7.69166666666667" style="144" customWidth="1"/>
    <col min="10506" max="10506" width="6.69166666666667" style="144" customWidth="1"/>
    <col min="10507" max="10507" width="5.5" style="144" customWidth="1"/>
    <col min="10508" max="10508" width="5" style="144" customWidth="1"/>
    <col min="10509" max="10509" width="6.69166666666667" style="144" customWidth="1"/>
    <col min="10510" max="10510" width="7" style="144" customWidth="1"/>
    <col min="10511" max="10511" width="5.19166666666667" style="144" customWidth="1"/>
    <col min="10512" max="10512" width="6.19166666666667" style="144" customWidth="1"/>
    <col min="10513" max="10513" width="6.5" style="144" customWidth="1"/>
    <col min="10514" max="10514" width="6.69166666666667" style="144" customWidth="1"/>
    <col min="10515" max="10515" width="6.5" style="144" customWidth="1"/>
    <col min="10516" max="10516" width="9" style="144" customWidth="1"/>
    <col min="10517" max="10517" width="8.19166666666667" style="144" customWidth="1"/>
    <col min="10518" max="10518" width="9.69166666666667" style="144" customWidth="1"/>
    <col min="10519" max="10519" width="5.19166666666667" style="144" customWidth="1"/>
    <col min="10520" max="10520" width="9.19166666666667" style="144" customWidth="1"/>
    <col min="10521" max="10521" width="5.19166666666667" style="144" customWidth="1"/>
    <col min="10522" max="10522" width="9.19166666666667" style="144" customWidth="1"/>
    <col min="10523" max="10523" width="17.5" style="144" customWidth="1"/>
    <col min="10524" max="10755" width="9" style="144" customWidth="1"/>
    <col min="10756" max="10756" width="5.19166666666667" style="144" customWidth="1"/>
    <col min="10757" max="10757" width="14.6916666666667" style="144" customWidth="1"/>
    <col min="10758" max="10758" width="6.5" style="144" customWidth="1"/>
    <col min="10759" max="10759" width="7" style="144" customWidth="1"/>
    <col min="10760" max="10760" width="7.19166666666667" style="144" customWidth="1"/>
    <col min="10761" max="10761" width="7.69166666666667" style="144" customWidth="1"/>
    <col min="10762" max="10762" width="6.69166666666667" style="144" customWidth="1"/>
    <col min="10763" max="10763" width="5.5" style="144" customWidth="1"/>
    <col min="10764" max="10764" width="5" style="144" customWidth="1"/>
    <col min="10765" max="10765" width="6.69166666666667" style="144" customWidth="1"/>
    <col min="10766" max="10766" width="7" style="144" customWidth="1"/>
    <col min="10767" max="10767" width="5.19166666666667" style="144" customWidth="1"/>
    <col min="10768" max="10768" width="6.19166666666667" style="144" customWidth="1"/>
    <col min="10769" max="10769" width="6.5" style="144" customWidth="1"/>
    <col min="10770" max="10770" width="6.69166666666667" style="144" customWidth="1"/>
    <col min="10771" max="10771" width="6.5" style="144" customWidth="1"/>
    <col min="10772" max="10772" width="9" style="144" customWidth="1"/>
    <col min="10773" max="10773" width="8.19166666666667" style="144" customWidth="1"/>
    <col min="10774" max="10774" width="9.69166666666667" style="144" customWidth="1"/>
    <col min="10775" max="10775" width="5.19166666666667" style="144" customWidth="1"/>
    <col min="10776" max="10776" width="9.19166666666667" style="144" customWidth="1"/>
    <col min="10777" max="10777" width="5.19166666666667" style="144" customWidth="1"/>
    <col min="10778" max="10778" width="9.19166666666667" style="144" customWidth="1"/>
    <col min="10779" max="10779" width="17.5" style="144" customWidth="1"/>
    <col min="10780" max="11011" width="9" style="144" customWidth="1"/>
    <col min="11012" max="11012" width="5.19166666666667" style="144" customWidth="1"/>
    <col min="11013" max="11013" width="14.6916666666667" style="144" customWidth="1"/>
    <col min="11014" max="11014" width="6.5" style="144" customWidth="1"/>
    <col min="11015" max="11015" width="7" style="144" customWidth="1"/>
    <col min="11016" max="11016" width="7.19166666666667" style="144" customWidth="1"/>
    <col min="11017" max="11017" width="7.69166666666667" style="144" customWidth="1"/>
    <col min="11018" max="11018" width="6.69166666666667" style="144" customWidth="1"/>
    <col min="11019" max="11019" width="5.5" style="144" customWidth="1"/>
    <col min="11020" max="11020" width="5" style="144" customWidth="1"/>
    <col min="11021" max="11021" width="6.69166666666667" style="144" customWidth="1"/>
    <col min="11022" max="11022" width="7" style="144" customWidth="1"/>
    <col min="11023" max="11023" width="5.19166666666667" style="144" customWidth="1"/>
    <col min="11024" max="11024" width="6.19166666666667" style="144" customWidth="1"/>
    <col min="11025" max="11025" width="6.5" style="144" customWidth="1"/>
    <col min="11026" max="11026" width="6.69166666666667" style="144" customWidth="1"/>
    <col min="11027" max="11027" width="6.5" style="144" customWidth="1"/>
    <col min="11028" max="11028" width="9" style="144" customWidth="1"/>
    <col min="11029" max="11029" width="8.19166666666667" style="144" customWidth="1"/>
    <col min="11030" max="11030" width="9.69166666666667" style="144" customWidth="1"/>
    <col min="11031" max="11031" width="5.19166666666667" style="144" customWidth="1"/>
    <col min="11032" max="11032" width="9.19166666666667" style="144" customWidth="1"/>
    <col min="11033" max="11033" width="5.19166666666667" style="144" customWidth="1"/>
    <col min="11034" max="11034" width="9.19166666666667" style="144" customWidth="1"/>
    <col min="11035" max="11035" width="17.5" style="144" customWidth="1"/>
    <col min="11036" max="11267" width="9" style="144" customWidth="1"/>
    <col min="11268" max="11268" width="5.19166666666667" style="144" customWidth="1"/>
    <col min="11269" max="11269" width="14.6916666666667" style="144" customWidth="1"/>
    <col min="11270" max="11270" width="6.5" style="144" customWidth="1"/>
    <col min="11271" max="11271" width="7" style="144" customWidth="1"/>
    <col min="11272" max="11272" width="7.19166666666667" style="144" customWidth="1"/>
    <col min="11273" max="11273" width="7.69166666666667" style="144" customWidth="1"/>
    <col min="11274" max="11274" width="6.69166666666667" style="144" customWidth="1"/>
    <col min="11275" max="11275" width="5.5" style="144" customWidth="1"/>
    <col min="11276" max="11276" width="5" style="144" customWidth="1"/>
    <col min="11277" max="11277" width="6.69166666666667" style="144" customWidth="1"/>
    <col min="11278" max="11278" width="7" style="144" customWidth="1"/>
    <col min="11279" max="11279" width="5.19166666666667" style="144" customWidth="1"/>
    <col min="11280" max="11280" width="6.19166666666667" style="144" customWidth="1"/>
    <col min="11281" max="11281" width="6.5" style="144" customWidth="1"/>
    <col min="11282" max="11282" width="6.69166666666667" style="144" customWidth="1"/>
    <col min="11283" max="11283" width="6.5" style="144" customWidth="1"/>
    <col min="11284" max="11284" width="9" style="144" customWidth="1"/>
    <col min="11285" max="11285" width="8.19166666666667" style="144" customWidth="1"/>
    <col min="11286" max="11286" width="9.69166666666667" style="144" customWidth="1"/>
    <col min="11287" max="11287" width="5.19166666666667" style="144" customWidth="1"/>
    <col min="11288" max="11288" width="9.19166666666667" style="144" customWidth="1"/>
    <col min="11289" max="11289" width="5.19166666666667" style="144" customWidth="1"/>
    <col min="11290" max="11290" width="9.19166666666667" style="144" customWidth="1"/>
    <col min="11291" max="11291" width="17.5" style="144" customWidth="1"/>
    <col min="11292" max="11523" width="9" style="144" customWidth="1"/>
    <col min="11524" max="11524" width="5.19166666666667" style="144" customWidth="1"/>
    <col min="11525" max="11525" width="14.6916666666667" style="144" customWidth="1"/>
    <col min="11526" max="11526" width="6.5" style="144" customWidth="1"/>
    <col min="11527" max="11527" width="7" style="144" customWidth="1"/>
    <col min="11528" max="11528" width="7.19166666666667" style="144" customWidth="1"/>
    <col min="11529" max="11529" width="7.69166666666667" style="144" customWidth="1"/>
    <col min="11530" max="11530" width="6.69166666666667" style="144" customWidth="1"/>
    <col min="11531" max="11531" width="5.5" style="144" customWidth="1"/>
    <col min="11532" max="11532" width="5" style="144" customWidth="1"/>
    <col min="11533" max="11533" width="6.69166666666667" style="144" customWidth="1"/>
    <col min="11534" max="11534" width="7" style="144" customWidth="1"/>
    <col min="11535" max="11535" width="5.19166666666667" style="144" customWidth="1"/>
    <col min="11536" max="11536" width="6.19166666666667" style="144" customWidth="1"/>
    <col min="11537" max="11537" width="6.5" style="144" customWidth="1"/>
    <col min="11538" max="11538" width="6.69166666666667" style="144" customWidth="1"/>
    <col min="11539" max="11539" width="6.5" style="144" customWidth="1"/>
    <col min="11540" max="11540" width="9" style="144" customWidth="1"/>
    <col min="11541" max="11541" width="8.19166666666667" style="144" customWidth="1"/>
    <col min="11542" max="11542" width="9.69166666666667" style="144" customWidth="1"/>
    <col min="11543" max="11543" width="5.19166666666667" style="144" customWidth="1"/>
    <col min="11544" max="11544" width="9.19166666666667" style="144" customWidth="1"/>
    <col min="11545" max="11545" width="5.19166666666667" style="144" customWidth="1"/>
    <col min="11546" max="11546" width="9.19166666666667" style="144" customWidth="1"/>
    <col min="11547" max="11547" width="17.5" style="144" customWidth="1"/>
    <col min="11548" max="11779" width="9" style="144" customWidth="1"/>
    <col min="11780" max="11780" width="5.19166666666667" style="144" customWidth="1"/>
    <col min="11781" max="11781" width="14.6916666666667" style="144" customWidth="1"/>
    <col min="11782" max="11782" width="6.5" style="144" customWidth="1"/>
    <col min="11783" max="11783" width="7" style="144" customWidth="1"/>
    <col min="11784" max="11784" width="7.19166666666667" style="144" customWidth="1"/>
    <col min="11785" max="11785" width="7.69166666666667" style="144" customWidth="1"/>
    <col min="11786" max="11786" width="6.69166666666667" style="144" customWidth="1"/>
    <col min="11787" max="11787" width="5.5" style="144" customWidth="1"/>
    <col min="11788" max="11788" width="5" style="144" customWidth="1"/>
    <col min="11789" max="11789" width="6.69166666666667" style="144" customWidth="1"/>
    <col min="11790" max="11790" width="7" style="144" customWidth="1"/>
    <col min="11791" max="11791" width="5.19166666666667" style="144" customWidth="1"/>
    <col min="11792" max="11792" width="6.19166666666667" style="144" customWidth="1"/>
    <col min="11793" max="11793" width="6.5" style="144" customWidth="1"/>
    <col min="11794" max="11794" width="6.69166666666667" style="144" customWidth="1"/>
    <col min="11795" max="11795" width="6.5" style="144" customWidth="1"/>
    <col min="11796" max="11796" width="9" style="144" customWidth="1"/>
    <col min="11797" max="11797" width="8.19166666666667" style="144" customWidth="1"/>
    <col min="11798" max="11798" width="9.69166666666667" style="144" customWidth="1"/>
    <col min="11799" max="11799" width="5.19166666666667" style="144" customWidth="1"/>
    <col min="11800" max="11800" width="9.19166666666667" style="144" customWidth="1"/>
    <col min="11801" max="11801" width="5.19166666666667" style="144" customWidth="1"/>
    <col min="11802" max="11802" width="9.19166666666667" style="144" customWidth="1"/>
    <col min="11803" max="11803" width="17.5" style="144" customWidth="1"/>
    <col min="11804" max="12035" width="9" style="144" customWidth="1"/>
    <col min="12036" max="12036" width="5.19166666666667" style="144" customWidth="1"/>
    <col min="12037" max="12037" width="14.6916666666667" style="144" customWidth="1"/>
    <col min="12038" max="12038" width="6.5" style="144" customWidth="1"/>
    <col min="12039" max="12039" width="7" style="144" customWidth="1"/>
    <col min="12040" max="12040" width="7.19166666666667" style="144" customWidth="1"/>
    <col min="12041" max="12041" width="7.69166666666667" style="144" customWidth="1"/>
    <col min="12042" max="12042" width="6.69166666666667" style="144" customWidth="1"/>
    <col min="12043" max="12043" width="5.5" style="144" customWidth="1"/>
    <col min="12044" max="12044" width="5" style="144" customWidth="1"/>
    <col min="12045" max="12045" width="6.69166666666667" style="144" customWidth="1"/>
    <col min="12046" max="12046" width="7" style="144" customWidth="1"/>
    <col min="12047" max="12047" width="5.19166666666667" style="144" customWidth="1"/>
    <col min="12048" max="12048" width="6.19166666666667" style="144" customWidth="1"/>
    <col min="12049" max="12049" width="6.5" style="144" customWidth="1"/>
    <col min="12050" max="12050" width="6.69166666666667" style="144" customWidth="1"/>
    <col min="12051" max="12051" width="6.5" style="144" customWidth="1"/>
    <col min="12052" max="12052" width="9" style="144" customWidth="1"/>
    <col min="12053" max="12053" width="8.19166666666667" style="144" customWidth="1"/>
    <col min="12054" max="12054" width="9.69166666666667" style="144" customWidth="1"/>
    <col min="12055" max="12055" width="5.19166666666667" style="144" customWidth="1"/>
    <col min="12056" max="12056" width="9.19166666666667" style="144" customWidth="1"/>
    <col min="12057" max="12057" width="5.19166666666667" style="144" customWidth="1"/>
    <col min="12058" max="12058" width="9.19166666666667" style="144" customWidth="1"/>
    <col min="12059" max="12059" width="17.5" style="144" customWidth="1"/>
    <col min="12060" max="12291" width="9" style="144" customWidth="1"/>
    <col min="12292" max="12292" width="5.19166666666667" style="144" customWidth="1"/>
    <col min="12293" max="12293" width="14.6916666666667" style="144" customWidth="1"/>
    <col min="12294" max="12294" width="6.5" style="144" customWidth="1"/>
    <col min="12295" max="12295" width="7" style="144" customWidth="1"/>
    <col min="12296" max="12296" width="7.19166666666667" style="144" customWidth="1"/>
    <col min="12297" max="12297" width="7.69166666666667" style="144" customWidth="1"/>
    <col min="12298" max="12298" width="6.69166666666667" style="144" customWidth="1"/>
    <col min="12299" max="12299" width="5.5" style="144" customWidth="1"/>
    <col min="12300" max="12300" width="5" style="144" customWidth="1"/>
    <col min="12301" max="12301" width="6.69166666666667" style="144" customWidth="1"/>
    <col min="12302" max="12302" width="7" style="144" customWidth="1"/>
    <col min="12303" max="12303" width="5.19166666666667" style="144" customWidth="1"/>
    <col min="12304" max="12304" width="6.19166666666667" style="144" customWidth="1"/>
    <col min="12305" max="12305" width="6.5" style="144" customWidth="1"/>
    <col min="12306" max="12306" width="6.69166666666667" style="144" customWidth="1"/>
    <col min="12307" max="12307" width="6.5" style="144" customWidth="1"/>
    <col min="12308" max="12308" width="9" style="144" customWidth="1"/>
    <col min="12309" max="12309" width="8.19166666666667" style="144" customWidth="1"/>
    <col min="12310" max="12310" width="9.69166666666667" style="144" customWidth="1"/>
    <col min="12311" max="12311" width="5.19166666666667" style="144" customWidth="1"/>
    <col min="12312" max="12312" width="9.19166666666667" style="144" customWidth="1"/>
    <col min="12313" max="12313" width="5.19166666666667" style="144" customWidth="1"/>
    <col min="12314" max="12314" width="9.19166666666667" style="144" customWidth="1"/>
    <col min="12315" max="12315" width="17.5" style="144" customWidth="1"/>
    <col min="12316" max="12547" width="9" style="144" customWidth="1"/>
    <col min="12548" max="12548" width="5.19166666666667" style="144" customWidth="1"/>
    <col min="12549" max="12549" width="14.6916666666667" style="144" customWidth="1"/>
    <col min="12550" max="12550" width="6.5" style="144" customWidth="1"/>
    <col min="12551" max="12551" width="7" style="144" customWidth="1"/>
    <col min="12552" max="12552" width="7.19166666666667" style="144" customWidth="1"/>
    <col min="12553" max="12553" width="7.69166666666667" style="144" customWidth="1"/>
    <col min="12554" max="12554" width="6.69166666666667" style="144" customWidth="1"/>
    <col min="12555" max="12555" width="5.5" style="144" customWidth="1"/>
    <col min="12556" max="12556" width="5" style="144" customWidth="1"/>
    <col min="12557" max="12557" width="6.69166666666667" style="144" customWidth="1"/>
    <col min="12558" max="12558" width="7" style="144" customWidth="1"/>
    <col min="12559" max="12559" width="5.19166666666667" style="144" customWidth="1"/>
    <col min="12560" max="12560" width="6.19166666666667" style="144" customWidth="1"/>
    <col min="12561" max="12561" width="6.5" style="144" customWidth="1"/>
    <col min="12562" max="12562" width="6.69166666666667" style="144" customWidth="1"/>
    <col min="12563" max="12563" width="6.5" style="144" customWidth="1"/>
    <col min="12564" max="12564" width="9" style="144" customWidth="1"/>
    <col min="12565" max="12565" width="8.19166666666667" style="144" customWidth="1"/>
    <col min="12566" max="12566" width="9.69166666666667" style="144" customWidth="1"/>
    <col min="12567" max="12567" width="5.19166666666667" style="144" customWidth="1"/>
    <col min="12568" max="12568" width="9.19166666666667" style="144" customWidth="1"/>
    <col min="12569" max="12569" width="5.19166666666667" style="144" customWidth="1"/>
    <col min="12570" max="12570" width="9.19166666666667" style="144" customWidth="1"/>
    <col min="12571" max="12571" width="17.5" style="144" customWidth="1"/>
    <col min="12572" max="12803" width="9" style="144" customWidth="1"/>
    <col min="12804" max="12804" width="5.19166666666667" style="144" customWidth="1"/>
    <col min="12805" max="12805" width="14.6916666666667" style="144" customWidth="1"/>
    <col min="12806" max="12806" width="6.5" style="144" customWidth="1"/>
    <col min="12807" max="12807" width="7" style="144" customWidth="1"/>
    <col min="12808" max="12808" width="7.19166666666667" style="144" customWidth="1"/>
    <col min="12809" max="12809" width="7.69166666666667" style="144" customWidth="1"/>
    <col min="12810" max="12810" width="6.69166666666667" style="144" customWidth="1"/>
    <col min="12811" max="12811" width="5.5" style="144" customWidth="1"/>
    <col min="12812" max="12812" width="5" style="144" customWidth="1"/>
    <col min="12813" max="12813" width="6.69166666666667" style="144" customWidth="1"/>
    <col min="12814" max="12814" width="7" style="144" customWidth="1"/>
    <col min="12815" max="12815" width="5.19166666666667" style="144" customWidth="1"/>
    <col min="12816" max="12816" width="6.19166666666667" style="144" customWidth="1"/>
    <col min="12817" max="12817" width="6.5" style="144" customWidth="1"/>
    <col min="12818" max="12818" width="6.69166666666667" style="144" customWidth="1"/>
    <col min="12819" max="12819" width="6.5" style="144" customWidth="1"/>
    <col min="12820" max="12820" width="9" style="144" customWidth="1"/>
    <col min="12821" max="12821" width="8.19166666666667" style="144" customWidth="1"/>
    <col min="12822" max="12822" width="9.69166666666667" style="144" customWidth="1"/>
    <col min="12823" max="12823" width="5.19166666666667" style="144" customWidth="1"/>
    <col min="12824" max="12824" width="9.19166666666667" style="144" customWidth="1"/>
    <col min="12825" max="12825" width="5.19166666666667" style="144" customWidth="1"/>
    <col min="12826" max="12826" width="9.19166666666667" style="144" customWidth="1"/>
    <col min="12827" max="12827" width="17.5" style="144" customWidth="1"/>
    <col min="12828" max="13059" width="9" style="144" customWidth="1"/>
    <col min="13060" max="13060" width="5.19166666666667" style="144" customWidth="1"/>
    <col min="13061" max="13061" width="14.6916666666667" style="144" customWidth="1"/>
    <col min="13062" max="13062" width="6.5" style="144" customWidth="1"/>
    <col min="13063" max="13063" width="7" style="144" customWidth="1"/>
    <col min="13064" max="13064" width="7.19166666666667" style="144" customWidth="1"/>
    <col min="13065" max="13065" width="7.69166666666667" style="144" customWidth="1"/>
    <col min="13066" max="13066" width="6.69166666666667" style="144" customWidth="1"/>
    <col min="13067" max="13067" width="5.5" style="144" customWidth="1"/>
    <col min="13068" max="13068" width="5" style="144" customWidth="1"/>
    <col min="13069" max="13069" width="6.69166666666667" style="144" customWidth="1"/>
    <col min="13070" max="13070" width="7" style="144" customWidth="1"/>
    <col min="13071" max="13071" width="5.19166666666667" style="144" customWidth="1"/>
    <col min="13072" max="13072" width="6.19166666666667" style="144" customWidth="1"/>
    <col min="13073" max="13073" width="6.5" style="144" customWidth="1"/>
    <col min="13074" max="13074" width="6.69166666666667" style="144" customWidth="1"/>
    <col min="13075" max="13075" width="6.5" style="144" customWidth="1"/>
    <col min="13076" max="13076" width="9" style="144" customWidth="1"/>
    <col min="13077" max="13077" width="8.19166666666667" style="144" customWidth="1"/>
    <col min="13078" max="13078" width="9.69166666666667" style="144" customWidth="1"/>
    <col min="13079" max="13079" width="5.19166666666667" style="144" customWidth="1"/>
    <col min="13080" max="13080" width="9.19166666666667" style="144" customWidth="1"/>
    <col min="13081" max="13081" width="5.19166666666667" style="144" customWidth="1"/>
    <col min="13082" max="13082" width="9.19166666666667" style="144" customWidth="1"/>
    <col min="13083" max="13083" width="17.5" style="144" customWidth="1"/>
    <col min="13084" max="13315" width="9" style="144" customWidth="1"/>
    <col min="13316" max="13316" width="5.19166666666667" style="144" customWidth="1"/>
    <col min="13317" max="13317" width="14.6916666666667" style="144" customWidth="1"/>
    <col min="13318" max="13318" width="6.5" style="144" customWidth="1"/>
    <col min="13319" max="13319" width="7" style="144" customWidth="1"/>
    <col min="13320" max="13320" width="7.19166666666667" style="144" customWidth="1"/>
    <col min="13321" max="13321" width="7.69166666666667" style="144" customWidth="1"/>
    <col min="13322" max="13322" width="6.69166666666667" style="144" customWidth="1"/>
    <col min="13323" max="13323" width="5.5" style="144" customWidth="1"/>
    <col min="13324" max="13324" width="5" style="144" customWidth="1"/>
    <col min="13325" max="13325" width="6.69166666666667" style="144" customWidth="1"/>
    <col min="13326" max="13326" width="7" style="144" customWidth="1"/>
    <col min="13327" max="13327" width="5.19166666666667" style="144" customWidth="1"/>
    <col min="13328" max="13328" width="6.19166666666667" style="144" customWidth="1"/>
    <col min="13329" max="13329" width="6.5" style="144" customWidth="1"/>
    <col min="13330" max="13330" width="6.69166666666667" style="144" customWidth="1"/>
    <col min="13331" max="13331" width="6.5" style="144" customWidth="1"/>
    <col min="13332" max="13332" width="9" style="144" customWidth="1"/>
    <col min="13333" max="13333" width="8.19166666666667" style="144" customWidth="1"/>
    <col min="13334" max="13334" width="9.69166666666667" style="144" customWidth="1"/>
    <col min="13335" max="13335" width="5.19166666666667" style="144" customWidth="1"/>
    <col min="13336" max="13336" width="9.19166666666667" style="144" customWidth="1"/>
    <col min="13337" max="13337" width="5.19166666666667" style="144" customWidth="1"/>
    <col min="13338" max="13338" width="9.19166666666667" style="144" customWidth="1"/>
    <col min="13339" max="13339" width="17.5" style="144" customWidth="1"/>
    <col min="13340" max="13571" width="9" style="144" customWidth="1"/>
    <col min="13572" max="13572" width="5.19166666666667" style="144" customWidth="1"/>
    <col min="13573" max="13573" width="14.6916666666667" style="144" customWidth="1"/>
    <col min="13574" max="13574" width="6.5" style="144" customWidth="1"/>
    <col min="13575" max="13575" width="7" style="144" customWidth="1"/>
    <col min="13576" max="13576" width="7.19166666666667" style="144" customWidth="1"/>
    <col min="13577" max="13577" width="7.69166666666667" style="144" customWidth="1"/>
    <col min="13578" max="13578" width="6.69166666666667" style="144" customWidth="1"/>
    <col min="13579" max="13579" width="5.5" style="144" customWidth="1"/>
    <col min="13580" max="13580" width="5" style="144" customWidth="1"/>
    <col min="13581" max="13581" width="6.69166666666667" style="144" customWidth="1"/>
    <col min="13582" max="13582" width="7" style="144" customWidth="1"/>
    <col min="13583" max="13583" width="5.19166666666667" style="144" customWidth="1"/>
    <col min="13584" max="13584" width="6.19166666666667" style="144" customWidth="1"/>
    <col min="13585" max="13585" width="6.5" style="144" customWidth="1"/>
    <col min="13586" max="13586" width="6.69166666666667" style="144" customWidth="1"/>
    <col min="13587" max="13587" width="6.5" style="144" customWidth="1"/>
    <col min="13588" max="13588" width="9" style="144" customWidth="1"/>
    <col min="13589" max="13589" width="8.19166666666667" style="144" customWidth="1"/>
    <col min="13590" max="13590" width="9.69166666666667" style="144" customWidth="1"/>
    <col min="13591" max="13591" width="5.19166666666667" style="144" customWidth="1"/>
    <col min="13592" max="13592" width="9.19166666666667" style="144" customWidth="1"/>
    <col min="13593" max="13593" width="5.19166666666667" style="144" customWidth="1"/>
    <col min="13594" max="13594" width="9.19166666666667" style="144" customWidth="1"/>
    <col min="13595" max="13595" width="17.5" style="144" customWidth="1"/>
    <col min="13596" max="13827" width="9" style="144" customWidth="1"/>
    <col min="13828" max="13828" width="5.19166666666667" style="144" customWidth="1"/>
    <col min="13829" max="13829" width="14.6916666666667" style="144" customWidth="1"/>
    <col min="13830" max="13830" width="6.5" style="144" customWidth="1"/>
    <col min="13831" max="13831" width="7" style="144" customWidth="1"/>
    <col min="13832" max="13832" width="7.19166666666667" style="144" customWidth="1"/>
    <col min="13833" max="13833" width="7.69166666666667" style="144" customWidth="1"/>
    <col min="13834" max="13834" width="6.69166666666667" style="144" customWidth="1"/>
    <col min="13835" max="13835" width="5.5" style="144" customWidth="1"/>
    <col min="13836" max="13836" width="5" style="144" customWidth="1"/>
    <col min="13837" max="13837" width="6.69166666666667" style="144" customWidth="1"/>
    <col min="13838" max="13838" width="7" style="144" customWidth="1"/>
    <col min="13839" max="13839" width="5.19166666666667" style="144" customWidth="1"/>
    <col min="13840" max="13840" width="6.19166666666667" style="144" customWidth="1"/>
    <col min="13841" max="13841" width="6.5" style="144" customWidth="1"/>
    <col min="13842" max="13842" width="6.69166666666667" style="144" customWidth="1"/>
    <col min="13843" max="13843" width="6.5" style="144" customWidth="1"/>
    <col min="13844" max="13844" width="9" style="144" customWidth="1"/>
    <col min="13845" max="13845" width="8.19166666666667" style="144" customWidth="1"/>
    <col min="13846" max="13846" width="9.69166666666667" style="144" customWidth="1"/>
    <col min="13847" max="13847" width="5.19166666666667" style="144" customWidth="1"/>
    <col min="13848" max="13848" width="9.19166666666667" style="144" customWidth="1"/>
    <col min="13849" max="13849" width="5.19166666666667" style="144" customWidth="1"/>
    <col min="13850" max="13850" width="9.19166666666667" style="144" customWidth="1"/>
    <col min="13851" max="13851" width="17.5" style="144" customWidth="1"/>
    <col min="13852" max="14083" width="9" style="144" customWidth="1"/>
    <col min="14084" max="14084" width="5.19166666666667" style="144" customWidth="1"/>
    <col min="14085" max="14085" width="14.6916666666667" style="144" customWidth="1"/>
    <col min="14086" max="14086" width="6.5" style="144" customWidth="1"/>
    <col min="14087" max="14087" width="7" style="144" customWidth="1"/>
    <col min="14088" max="14088" width="7.19166666666667" style="144" customWidth="1"/>
    <col min="14089" max="14089" width="7.69166666666667" style="144" customWidth="1"/>
    <col min="14090" max="14090" width="6.69166666666667" style="144" customWidth="1"/>
    <col min="14091" max="14091" width="5.5" style="144" customWidth="1"/>
    <col min="14092" max="14092" width="5" style="144" customWidth="1"/>
    <col min="14093" max="14093" width="6.69166666666667" style="144" customWidth="1"/>
    <col min="14094" max="14094" width="7" style="144" customWidth="1"/>
    <col min="14095" max="14095" width="5.19166666666667" style="144" customWidth="1"/>
    <col min="14096" max="14096" width="6.19166666666667" style="144" customWidth="1"/>
    <col min="14097" max="14097" width="6.5" style="144" customWidth="1"/>
    <col min="14098" max="14098" width="6.69166666666667" style="144" customWidth="1"/>
    <col min="14099" max="14099" width="6.5" style="144" customWidth="1"/>
    <col min="14100" max="14100" width="9" style="144" customWidth="1"/>
    <col min="14101" max="14101" width="8.19166666666667" style="144" customWidth="1"/>
    <col min="14102" max="14102" width="9.69166666666667" style="144" customWidth="1"/>
    <col min="14103" max="14103" width="5.19166666666667" style="144" customWidth="1"/>
    <col min="14104" max="14104" width="9.19166666666667" style="144" customWidth="1"/>
    <col min="14105" max="14105" width="5.19166666666667" style="144" customWidth="1"/>
    <col min="14106" max="14106" width="9.19166666666667" style="144" customWidth="1"/>
    <col min="14107" max="14107" width="17.5" style="144" customWidth="1"/>
    <col min="14108" max="14339" width="9" style="144" customWidth="1"/>
    <col min="14340" max="14340" width="5.19166666666667" style="144" customWidth="1"/>
    <col min="14341" max="14341" width="14.6916666666667" style="144" customWidth="1"/>
    <col min="14342" max="14342" width="6.5" style="144" customWidth="1"/>
    <col min="14343" max="14343" width="7" style="144" customWidth="1"/>
    <col min="14344" max="14344" width="7.19166666666667" style="144" customWidth="1"/>
    <col min="14345" max="14345" width="7.69166666666667" style="144" customWidth="1"/>
    <col min="14346" max="14346" width="6.69166666666667" style="144" customWidth="1"/>
    <col min="14347" max="14347" width="5.5" style="144" customWidth="1"/>
    <col min="14348" max="14348" width="5" style="144" customWidth="1"/>
    <col min="14349" max="14349" width="6.69166666666667" style="144" customWidth="1"/>
    <col min="14350" max="14350" width="7" style="144" customWidth="1"/>
    <col min="14351" max="14351" width="5.19166666666667" style="144" customWidth="1"/>
    <col min="14352" max="14352" width="6.19166666666667" style="144" customWidth="1"/>
    <col min="14353" max="14353" width="6.5" style="144" customWidth="1"/>
    <col min="14354" max="14354" width="6.69166666666667" style="144" customWidth="1"/>
    <col min="14355" max="14355" width="6.5" style="144" customWidth="1"/>
    <col min="14356" max="14356" width="9" style="144" customWidth="1"/>
    <col min="14357" max="14357" width="8.19166666666667" style="144" customWidth="1"/>
    <col min="14358" max="14358" width="9.69166666666667" style="144" customWidth="1"/>
    <col min="14359" max="14359" width="5.19166666666667" style="144" customWidth="1"/>
    <col min="14360" max="14360" width="9.19166666666667" style="144" customWidth="1"/>
    <col min="14361" max="14361" width="5.19166666666667" style="144" customWidth="1"/>
    <col min="14362" max="14362" width="9.19166666666667" style="144" customWidth="1"/>
    <col min="14363" max="14363" width="17.5" style="144" customWidth="1"/>
    <col min="14364" max="14595" width="9" style="144" customWidth="1"/>
    <col min="14596" max="14596" width="5.19166666666667" style="144" customWidth="1"/>
    <col min="14597" max="14597" width="14.6916666666667" style="144" customWidth="1"/>
    <col min="14598" max="14598" width="6.5" style="144" customWidth="1"/>
    <col min="14599" max="14599" width="7" style="144" customWidth="1"/>
    <col min="14600" max="14600" width="7.19166666666667" style="144" customWidth="1"/>
    <col min="14601" max="14601" width="7.69166666666667" style="144" customWidth="1"/>
    <col min="14602" max="14602" width="6.69166666666667" style="144" customWidth="1"/>
    <col min="14603" max="14603" width="5.5" style="144" customWidth="1"/>
    <col min="14604" max="14604" width="5" style="144" customWidth="1"/>
    <col min="14605" max="14605" width="6.69166666666667" style="144" customWidth="1"/>
    <col min="14606" max="14606" width="7" style="144" customWidth="1"/>
    <col min="14607" max="14607" width="5.19166666666667" style="144" customWidth="1"/>
    <col min="14608" max="14608" width="6.19166666666667" style="144" customWidth="1"/>
    <col min="14609" max="14609" width="6.5" style="144" customWidth="1"/>
    <col min="14610" max="14610" width="6.69166666666667" style="144" customWidth="1"/>
    <col min="14611" max="14611" width="6.5" style="144" customWidth="1"/>
    <col min="14612" max="14612" width="9" style="144" customWidth="1"/>
    <col min="14613" max="14613" width="8.19166666666667" style="144" customWidth="1"/>
    <col min="14614" max="14614" width="9.69166666666667" style="144" customWidth="1"/>
    <col min="14615" max="14615" width="5.19166666666667" style="144" customWidth="1"/>
    <col min="14616" max="14616" width="9.19166666666667" style="144" customWidth="1"/>
    <col min="14617" max="14617" width="5.19166666666667" style="144" customWidth="1"/>
    <col min="14618" max="14618" width="9.19166666666667" style="144" customWidth="1"/>
    <col min="14619" max="14619" width="17.5" style="144" customWidth="1"/>
    <col min="14620" max="14851" width="9" style="144" customWidth="1"/>
    <col min="14852" max="14852" width="5.19166666666667" style="144" customWidth="1"/>
    <col min="14853" max="14853" width="14.6916666666667" style="144" customWidth="1"/>
    <col min="14854" max="14854" width="6.5" style="144" customWidth="1"/>
    <col min="14855" max="14855" width="7" style="144" customWidth="1"/>
    <col min="14856" max="14856" width="7.19166666666667" style="144" customWidth="1"/>
    <col min="14857" max="14857" width="7.69166666666667" style="144" customWidth="1"/>
    <col min="14858" max="14858" width="6.69166666666667" style="144" customWidth="1"/>
    <col min="14859" max="14859" width="5.5" style="144" customWidth="1"/>
    <col min="14860" max="14860" width="5" style="144" customWidth="1"/>
    <col min="14861" max="14861" width="6.69166666666667" style="144" customWidth="1"/>
    <col min="14862" max="14862" width="7" style="144" customWidth="1"/>
    <col min="14863" max="14863" width="5.19166666666667" style="144" customWidth="1"/>
    <col min="14864" max="14864" width="6.19166666666667" style="144" customWidth="1"/>
    <col min="14865" max="14865" width="6.5" style="144" customWidth="1"/>
    <col min="14866" max="14866" width="6.69166666666667" style="144" customWidth="1"/>
    <col min="14867" max="14867" width="6.5" style="144" customWidth="1"/>
    <col min="14868" max="14868" width="9" style="144" customWidth="1"/>
    <col min="14869" max="14869" width="8.19166666666667" style="144" customWidth="1"/>
    <col min="14870" max="14870" width="9.69166666666667" style="144" customWidth="1"/>
    <col min="14871" max="14871" width="5.19166666666667" style="144" customWidth="1"/>
    <col min="14872" max="14872" width="9.19166666666667" style="144" customWidth="1"/>
    <col min="14873" max="14873" width="5.19166666666667" style="144" customWidth="1"/>
    <col min="14874" max="14874" width="9.19166666666667" style="144" customWidth="1"/>
    <col min="14875" max="14875" width="17.5" style="144" customWidth="1"/>
    <col min="14876" max="15107" width="9" style="144" customWidth="1"/>
    <col min="15108" max="15108" width="5.19166666666667" style="144" customWidth="1"/>
    <col min="15109" max="15109" width="14.6916666666667" style="144" customWidth="1"/>
    <col min="15110" max="15110" width="6.5" style="144" customWidth="1"/>
    <col min="15111" max="15111" width="7" style="144" customWidth="1"/>
    <col min="15112" max="15112" width="7.19166666666667" style="144" customWidth="1"/>
    <col min="15113" max="15113" width="7.69166666666667" style="144" customWidth="1"/>
    <col min="15114" max="15114" width="6.69166666666667" style="144" customWidth="1"/>
    <col min="15115" max="15115" width="5.5" style="144" customWidth="1"/>
    <col min="15116" max="15116" width="5" style="144" customWidth="1"/>
    <col min="15117" max="15117" width="6.69166666666667" style="144" customWidth="1"/>
    <col min="15118" max="15118" width="7" style="144" customWidth="1"/>
    <col min="15119" max="15119" width="5.19166666666667" style="144" customWidth="1"/>
    <col min="15120" max="15120" width="6.19166666666667" style="144" customWidth="1"/>
    <col min="15121" max="15121" width="6.5" style="144" customWidth="1"/>
    <col min="15122" max="15122" width="6.69166666666667" style="144" customWidth="1"/>
    <col min="15123" max="15123" width="6.5" style="144" customWidth="1"/>
    <col min="15124" max="15124" width="9" style="144" customWidth="1"/>
    <col min="15125" max="15125" width="8.19166666666667" style="144" customWidth="1"/>
    <col min="15126" max="15126" width="9.69166666666667" style="144" customWidth="1"/>
    <col min="15127" max="15127" width="5.19166666666667" style="144" customWidth="1"/>
    <col min="15128" max="15128" width="9.19166666666667" style="144" customWidth="1"/>
    <col min="15129" max="15129" width="5.19166666666667" style="144" customWidth="1"/>
    <col min="15130" max="15130" width="9.19166666666667" style="144" customWidth="1"/>
    <col min="15131" max="15131" width="17.5" style="144" customWidth="1"/>
    <col min="15132" max="15363" width="9" style="144" customWidth="1"/>
    <col min="15364" max="15364" width="5.19166666666667" style="144" customWidth="1"/>
    <col min="15365" max="15365" width="14.6916666666667" style="144" customWidth="1"/>
    <col min="15366" max="15366" width="6.5" style="144" customWidth="1"/>
    <col min="15367" max="15367" width="7" style="144" customWidth="1"/>
    <col min="15368" max="15368" width="7.19166666666667" style="144" customWidth="1"/>
    <col min="15369" max="15369" width="7.69166666666667" style="144" customWidth="1"/>
    <col min="15370" max="15370" width="6.69166666666667" style="144" customWidth="1"/>
    <col min="15371" max="15371" width="5.5" style="144" customWidth="1"/>
    <col min="15372" max="15372" width="5" style="144" customWidth="1"/>
    <col min="15373" max="15373" width="6.69166666666667" style="144" customWidth="1"/>
    <col min="15374" max="15374" width="7" style="144" customWidth="1"/>
    <col min="15375" max="15375" width="5.19166666666667" style="144" customWidth="1"/>
    <col min="15376" max="15376" width="6.19166666666667" style="144" customWidth="1"/>
    <col min="15377" max="15377" width="6.5" style="144" customWidth="1"/>
    <col min="15378" max="15378" width="6.69166666666667" style="144" customWidth="1"/>
    <col min="15379" max="15379" width="6.5" style="144" customWidth="1"/>
    <col min="15380" max="15380" width="9" style="144" customWidth="1"/>
    <col min="15381" max="15381" width="8.19166666666667" style="144" customWidth="1"/>
    <col min="15382" max="15382" width="9.69166666666667" style="144" customWidth="1"/>
    <col min="15383" max="15383" width="5.19166666666667" style="144" customWidth="1"/>
    <col min="15384" max="15384" width="9.19166666666667" style="144" customWidth="1"/>
    <col min="15385" max="15385" width="5.19166666666667" style="144" customWidth="1"/>
    <col min="15386" max="15386" width="9.19166666666667" style="144" customWidth="1"/>
    <col min="15387" max="15387" width="17.5" style="144" customWidth="1"/>
    <col min="15388" max="15619" width="9" style="144" customWidth="1"/>
    <col min="15620" max="15620" width="5.19166666666667" style="144" customWidth="1"/>
    <col min="15621" max="15621" width="14.6916666666667" style="144" customWidth="1"/>
    <col min="15622" max="15622" width="6.5" style="144" customWidth="1"/>
    <col min="15623" max="15623" width="7" style="144" customWidth="1"/>
    <col min="15624" max="15624" width="7.19166666666667" style="144" customWidth="1"/>
    <col min="15625" max="15625" width="7.69166666666667" style="144" customWidth="1"/>
    <col min="15626" max="15626" width="6.69166666666667" style="144" customWidth="1"/>
    <col min="15627" max="15627" width="5.5" style="144" customWidth="1"/>
    <col min="15628" max="15628" width="5" style="144" customWidth="1"/>
    <col min="15629" max="15629" width="6.69166666666667" style="144" customWidth="1"/>
    <col min="15630" max="15630" width="7" style="144" customWidth="1"/>
    <col min="15631" max="15631" width="5.19166666666667" style="144" customWidth="1"/>
    <col min="15632" max="15632" width="6.19166666666667" style="144" customWidth="1"/>
    <col min="15633" max="15633" width="6.5" style="144" customWidth="1"/>
    <col min="15634" max="15634" width="6.69166666666667" style="144" customWidth="1"/>
    <col min="15635" max="15635" width="6.5" style="144" customWidth="1"/>
    <col min="15636" max="15636" width="9" style="144" customWidth="1"/>
    <col min="15637" max="15637" width="8.19166666666667" style="144" customWidth="1"/>
    <col min="15638" max="15638" width="9.69166666666667" style="144" customWidth="1"/>
    <col min="15639" max="15639" width="5.19166666666667" style="144" customWidth="1"/>
    <col min="15640" max="15640" width="9.19166666666667" style="144" customWidth="1"/>
    <col min="15641" max="15641" width="5.19166666666667" style="144" customWidth="1"/>
    <col min="15642" max="15642" width="9.19166666666667" style="144" customWidth="1"/>
    <col min="15643" max="15643" width="17.5" style="144" customWidth="1"/>
    <col min="15644" max="15875" width="9" style="144" customWidth="1"/>
    <col min="15876" max="15876" width="5.19166666666667" style="144" customWidth="1"/>
    <col min="15877" max="15877" width="14.6916666666667" style="144" customWidth="1"/>
    <col min="15878" max="15878" width="6.5" style="144" customWidth="1"/>
    <col min="15879" max="15879" width="7" style="144" customWidth="1"/>
    <col min="15880" max="15880" width="7.19166666666667" style="144" customWidth="1"/>
    <col min="15881" max="15881" width="7.69166666666667" style="144" customWidth="1"/>
    <col min="15882" max="15882" width="6.69166666666667" style="144" customWidth="1"/>
    <col min="15883" max="15883" width="5.5" style="144" customWidth="1"/>
    <col min="15884" max="15884" width="5" style="144" customWidth="1"/>
    <col min="15885" max="15885" width="6.69166666666667" style="144" customWidth="1"/>
    <col min="15886" max="15886" width="7" style="144" customWidth="1"/>
    <col min="15887" max="15887" width="5.19166666666667" style="144" customWidth="1"/>
    <col min="15888" max="15888" width="6.19166666666667" style="144" customWidth="1"/>
    <col min="15889" max="15889" width="6.5" style="144" customWidth="1"/>
    <col min="15890" max="15890" width="6.69166666666667" style="144" customWidth="1"/>
    <col min="15891" max="15891" width="6.5" style="144" customWidth="1"/>
    <col min="15892" max="15892" width="9" style="144" customWidth="1"/>
    <col min="15893" max="15893" width="8.19166666666667" style="144" customWidth="1"/>
    <col min="15894" max="15894" width="9.69166666666667" style="144" customWidth="1"/>
    <col min="15895" max="15895" width="5.19166666666667" style="144" customWidth="1"/>
    <col min="15896" max="15896" width="9.19166666666667" style="144" customWidth="1"/>
    <col min="15897" max="15897" width="5.19166666666667" style="144" customWidth="1"/>
    <col min="15898" max="15898" width="9.19166666666667" style="144" customWidth="1"/>
    <col min="15899" max="15899" width="17.5" style="144" customWidth="1"/>
    <col min="15900" max="16131" width="9" style="144" customWidth="1"/>
    <col min="16132" max="16132" width="5.19166666666667" style="144" customWidth="1"/>
    <col min="16133" max="16133" width="14.6916666666667" style="144" customWidth="1"/>
    <col min="16134" max="16134" width="6.5" style="144" customWidth="1"/>
    <col min="16135" max="16135" width="7" style="144" customWidth="1"/>
    <col min="16136" max="16136" width="7.19166666666667" style="144" customWidth="1"/>
    <col min="16137" max="16137" width="7.69166666666667" style="144" customWidth="1"/>
    <col min="16138" max="16138" width="6.69166666666667" style="144" customWidth="1"/>
    <col min="16139" max="16139" width="5.5" style="144" customWidth="1"/>
    <col min="16140" max="16140" width="5" style="144" customWidth="1"/>
    <col min="16141" max="16141" width="6.69166666666667" style="144" customWidth="1"/>
    <col min="16142" max="16142" width="7" style="144" customWidth="1"/>
    <col min="16143" max="16143" width="5.19166666666667" style="144" customWidth="1"/>
    <col min="16144" max="16144" width="6.19166666666667" style="144" customWidth="1"/>
    <col min="16145" max="16145" width="6.5" style="144" customWidth="1"/>
    <col min="16146" max="16146" width="6.69166666666667" style="144" customWidth="1"/>
    <col min="16147" max="16147" width="6.5" style="144" customWidth="1"/>
    <col min="16148" max="16148" width="9" style="144" customWidth="1"/>
    <col min="16149" max="16149" width="8.19166666666667" style="144" customWidth="1"/>
    <col min="16150" max="16150" width="9.69166666666667" style="144" customWidth="1"/>
    <col min="16151" max="16151" width="5.19166666666667" style="144" customWidth="1"/>
    <col min="16152" max="16152" width="9.19166666666667" style="144" customWidth="1"/>
    <col min="16153" max="16153" width="5.19166666666667" style="144" customWidth="1"/>
    <col min="16154" max="16154" width="9.19166666666667" style="144" customWidth="1"/>
    <col min="16155" max="16155" width="17.5" style="144" customWidth="1"/>
    <col min="16156" max="16384" width="9" style="144" customWidth="1"/>
  </cols>
  <sheetData>
    <row r="1" spans="1:28">
      <c r="A1" s="6" t="s">
        <v>0</v>
      </c>
      <c r="AA1" s="265" t="str">
        <f t="array" ref="AA1:AB1">"请勿删除或清空该列内容"</f>
        <v>请勿删除或清空该列内容</v>
      </c>
      <c r="AB1" s="266" t="str">
        <v>请勿删除或清空该列内容</v>
      </c>
    </row>
    <row r="2" ht="23.75" customHeight="1" spans="1:28">
      <c r="A2" s="237" t="s">
        <v>997</v>
      </c>
      <c r="AB2" s="180" t="str">
        <f t="array" ref="AB2:AB7">""</f>
        <v/>
      </c>
    </row>
    <row r="3" ht="17" customHeight="1" spans="1:28">
      <c r="A3" s="238" t="str">
        <f>"评估基准日："&amp;TEXT(基本信息输入表!M7,"yyyy年mm月dd日")</f>
        <v>评估基准日：2024年06月30日</v>
      </c>
      <c r="AB3" s="180" t="str">
        <v/>
      </c>
    </row>
    <row r="4" ht="17" customHeight="1" spans="1:28">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8" t="s">
        <v>998</v>
      </c>
      <c r="AB4" s="180" t="str">
        <v/>
      </c>
    </row>
    <row r="5" spans="1:28">
      <c r="A5" s="239" t="str">
        <f>基本信息输入表!K6&amp;"："&amp;基本信息输入表!M6</f>
        <v>产权持有单位：贵州林东煤业发展有限责任公司</v>
      </c>
      <c r="B5" s="239"/>
      <c r="C5" s="239"/>
      <c r="D5" s="239"/>
      <c r="E5" s="239"/>
      <c r="F5" s="239"/>
      <c r="G5" s="239"/>
      <c r="H5" s="239"/>
      <c r="I5" s="239"/>
      <c r="J5" s="247"/>
      <c r="K5" s="248"/>
      <c r="L5" s="247"/>
      <c r="M5" s="247"/>
      <c r="N5" s="247"/>
      <c r="O5" s="247"/>
      <c r="P5" s="249"/>
      <c r="Q5" s="256"/>
      <c r="R5" s="247"/>
      <c r="S5" s="238"/>
      <c r="T5" s="238"/>
      <c r="U5" s="238"/>
      <c r="V5" s="257"/>
      <c r="W5" s="247"/>
      <c r="X5" s="258"/>
      <c r="Y5" s="258"/>
      <c r="Z5" s="8" t="s">
        <v>445</v>
      </c>
      <c r="AB5" s="180" t="str">
        <v/>
      </c>
    </row>
    <row r="6" s="235" customFormat="1" ht="31.5" customHeight="1" spans="1:28">
      <c r="A6" s="240" t="s">
        <v>472</v>
      </c>
      <c r="B6" s="240" t="s">
        <v>975</v>
      </c>
      <c r="C6" s="240" t="s">
        <v>999</v>
      </c>
      <c r="D6" s="240" t="s">
        <v>1000</v>
      </c>
      <c r="E6" s="241" t="s">
        <v>1001</v>
      </c>
      <c r="F6" s="240" t="s">
        <v>1002</v>
      </c>
      <c r="G6" s="240" t="s">
        <v>1003</v>
      </c>
      <c r="H6" s="240" t="s">
        <v>1004</v>
      </c>
      <c r="I6" s="240" t="s">
        <v>1005</v>
      </c>
      <c r="J6" s="240" t="s">
        <v>1006</v>
      </c>
      <c r="K6" s="240" t="s">
        <v>1007</v>
      </c>
      <c r="L6" s="240" t="s">
        <v>1008</v>
      </c>
      <c r="M6" s="240" t="s">
        <v>1009</v>
      </c>
      <c r="N6" s="240" t="s">
        <v>1010</v>
      </c>
      <c r="O6" s="240" t="s">
        <v>1011</v>
      </c>
      <c r="P6" s="250" t="s">
        <v>1012</v>
      </c>
      <c r="Q6" s="240" t="s">
        <v>965</v>
      </c>
      <c r="R6" s="240" t="s">
        <v>1013</v>
      </c>
      <c r="S6" s="259" t="s">
        <v>902</v>
      </c>
      <c r="T6" s="259" t="s">
        <v>903</v>
      </c>
      <c r="U6" s="260" t="s">
        <v>284</v>
      </c>
      <c r="V6" s="261" t="s">
        <v>914</v>
      </c>
      <c r="W6" s="262" t="s">
        <v>709</v>
      </c>
      <c r="X6" s="259" t="s">
        <v>915</v>
      </c>
      <c r="Y6" s="261" t="s">
        <v>218</v>
      </c>
      <c r="Z6" s="267" t="s">
        <v>348</v>
      </c>
      <c r="AA6" s="2" t="s">
        <v>518</v>
      </c>
      <c r="AB6" s="268" t="str">
        <v/>
      </c>
    </row>
    <row r="7" ht="15" customHeight="1" spans="1:28">
      <c r="A7" s="49" t="str">
        <f t="shared" ref="A7" si="0">IF(B7="","",ROW()-6)</f>
        <v/>
      </c>
      <c r="B7" s="49"/>
      <c r="C7" s="242"/>
      <c r="D7" s="49"/>
      <c r="E7" s="242"/>
      <c r="F7" s="34"/>
      <c r="G7" s="34"/>
      <c r="H7" s="34"/>
      <c r="I7" s="34"/>
      <c r="J7" s="49"/>
      <c r="K7" s="34"/>
      <c r="L7" s="34"/>
      <c r="M7" s="34"/>
      <c r="N7" s="34"/>
      <c r="O7" s="34"/>
      <c r="P7" s="251"/>
      <c r="Q7" s="34"/>
      <c r="R7" s="34"/>
      <c r="S7" s="263"/>
      <c r="T7" s="263"/>
      <c r="U7" s="263"/>
      <c r="V7" s="263"/>
      <c r="W7" s="34"/>
      <c r="X7" s="264">
        <f>IF(W7="",V7,W7*V7/100)</f>
        <v>0</v>
      </c>
      <c r="Y7" s="46" t="str">
        <f t="shared" ref="Y7" si="1">IF(T7-U7=0,"",(X7-T7+U7)/(T7-U7)*100)</f>
        <v/>
      </c>
      <c r="Z7" s="269"/>
      <c r="AA7" s="4" t="str">
        <f>"A"&amp;ROW()-6</f>
        <v>A1</v>
      </c>
      <c r="AB7" s="180" t="str">
        <v/>
      </c>
    </row>
    <row r="8" ht="15" customHeight="1" spans="1:27">
      <c r="A8" s="49" t="str">
        <f t="shared" ref="A8:A23" si="2">IF(B8="","",ROW()-6)</f>
        <v/>
      </c>
      <c r="B8" s="49"/>
      <c r="C8" s="242"/>
      <c r="D8" s="49"/>
      <c r="E8" s="242"/>
      <c r="F8" s="34"/>
      <c r="G8" s="34"/>
      <c r="H8" s="34"/>
      <c r="I8" s="34"/>
      <c r="J8" s="49"/>
      <c r="K8" s="34"/>
      <c r="L8" s="34"/>
      <c r="M8" s="34"/>
      <c r="N8" s="34"/>
      <c r="O8" s="34"/>
      <c r="P8" s="251"/>
      <c r="Q8" s="34"/>
      <c r="R8" s="34"/>
      <c r="S8" s="263"/>
      <c r="T8" s="263"/>
      <c r="U8" s="263"/>
      <c r="V8" s="263"/>
      <c r="W8" s="34"/>
      <c r="X8" s="264">
        <f t="shared" ref="X8:X23" si="3">IF(W8="",V8,W8*V8/100)</f>
        <v>0</v>
      </c>
      <c r="Y8" s="46" t="str">
        <f t="shared" ref="Y8:Y26" si="4">IF(T8-U8=0,"",(X8-T8+U8)/(T8-U8)*100)</f>
        <v/>
      </c>
      <c r="Z8" s="269"/>
      <c r="AA8" s="4" t="str">
        <f t="shared" ref="AA8:AA23" si="5">"A"&amp;ROW()-6</f>
        <v>A2</v>
      </c>
    </row>
    <row r="9" ht="15" customHeight="1" spans="1:27">
      <c r="A9" s="49" t="str">
        <f t="shared" si="2"/>
        <v/>
      </c>
      <c r="B9" s="49"/>
      <c r="C9" s="242"/>
      <c r="D9" s="49"/>
      <c r="E9" s="242"/>
      <c r="F9" s="34"/>
      <c r="G9" s="34"/>
      <c r="H9" s="34"/>
      <c r="I9" s="34"/>
      <c r="J9" s="49"/>
      <c r="K9" s="34"/>
      <c r="L9" s="34"/>
      <c r="M9" s="34"/>
      <c r="N9" s="34"/>
      <c r="O9" s="34"/>
      <c r="P9" s="251"/>
      <c r="Q9" s="34"/>
      <c r="R9" s="34"/>
      <c r="S9" s="263"/>
      <c r="T9" s="263"/>
      <c r="U9" s="263"/>
      <c r="V9" s="263"/>
      <c r="W9" s="34"/>
      <c r="X9" s="264">
        <f t="shared" si="3"/>
        <v>0</v>
      </c>
      <c r="Y9" s="46" t="str">
        <f t="shared" si="4"/>
        <v/>
      </c>
      <c r="Z9" s="269"/>
      <c r="AA9" s="4" t="str">
        <f t="shared" si="5"/>
        <v>A3</v>
      </c>
    </row>
    <row r="10" ht="15" customHeight="1" spans="1:27">
      <c r="A10" s="49" t="str">
        <f t="shared" si="2"/>
        <v/>
      </c>
      <c r="B10" s="49"/>
      <c r="C10" s="242"/>
      <c r="D10" s="49"/>
      <c r="E10" s="242"/>
      <c r="F10" s="34"/>
      <c r="G10" s="34"/>
      <c r="H10" s="34"/>
      <c r="I10" s="34"/>
      <c r="J10" s="49"/>
      <c r="K10" s="34"/>
      <c r="L10" s="34"/>
      <c r="M10" s="34"/>
      <c r="N10" s="34"/>
      <c r="O10" s="34"/>
      <c r="P10" s="251"/>
      <c r="Q10" s="34"/>
      <c r="R10" s="34"/>
      <c r="S10" s="263"/>
      <c r="T10" s="263"/>
      <c r="U10" s="263"/>
      <c r="V10" s="263"/>
      <c r="W10" s="34"/>
      <c r="X10" s="264">
        <f t="shared" si="3"/>
        <v>0</v>
      </c>
      <c r="Y10" s="46" t="str">
        <f t="shared" si="4"/>
        <v/>
      </c>
      <c r="Z10" s="269"/>
      <c r="AA10" s="4" t="str">
        <f t="shared" si="5"/>
        <v>A4</v>
      </c>
    </row>
    <row r="11" ht="15" customHeight="1" spans="1:27">
      <c r="A11" s="49" t="str">
        <f t="shared" si="2"/>
        <v/>
      </c>
      <c r="B11" s="49"/>
      <c r="C11" s="242"/>
      <c r="D11" s="49"/>
      <c r="E11" s="242"/>
      <c r="F11" s="34"/>
      <c r="G11" s="34"/>
      <c r="H11" s="34"/>
      <c r="I11" s="34"/>
      <c r="J11" s="49"/>
      <c r="K11" s="34"/>
      <c r="L11" s="34"/>
      <c r="M11" s="34"/>
      <c r="N11" s="34"/>
      <c r="O11" s="34"/>
      <c r="P11" s="251"/>
      <c r="Q11" s="34"/>
      <c r="R11" s="34"/>
      <c r="S11" s="263"/>
      <c r="T11" s="263"/>
      <c r="U11" s="263"/>
      <c r="V11" s="263"/>
      <c r="W11" s="34"/>
      <c r="X11" s="264">
        <f t="shared" si="3"/>
        <v>0</v>
      </c>
      <c r="Y11" s="46" t="str">
        <f t="shared" si="4"/>
        <v/>
      </c>
      <c r="Z11" s="269"/>
      <c r="AA11" s="4" t="str">
        <f t="shared" si="5"/>
        <v>A5</v>
      </c>
    </row>
    <row r="12" ht="15" customHeight="1" spans="1:27">
      <c r="A12" s="49" t="str">
        <f t="shared" si="2"/>
        <v/>
      </c>
      <c r="B12" s="49"/>
      <c r="C12" s="242"/>
      <c r="D12" s="49"/>
      <c r="E12" s="242"/>
      <c r="F12" s="34"/>
      <c r="G12" s="34"/>
      <c r="H12" s="34"/>
      <c r="I12" s="34"/>
      <c r="J12" s="49"/>
      <c r="K12" s="34"/>
      <c r="L12" s="34"/>
      <c r="M12" s="34"/>
      <c r="N12" s="34"/>
      <c r="O12" s="34"/>
      <c r="P12" s="251"/>
      <c r="Q12" s="34"/>
      <c r="R12" s="34"/>
      <c r="S12" s="263"/>
      <c r="T12" s="263"/>
      <c r="U12" s="263"/>
      <c r="V12" s="263"/>
      <c r="W12" s="34"/>
      <c r="X12" s="264">
        <f t="shared" si="3"/>
        <v>0</v>
      </c>
      <c r="Y12" s="46" t="str">
        <f t="shared" si="4"/>
        <v/>
      </c>
      <c r="Z12" s="269"/>
      <c r="AA12" s="4" t="str">
        <f t="shared" si="5"/>
        <v>A6</v>
      </c>
    </row>
    <row r="13" ht="15" customHeight="1" spans="1:27">
      <c r="A13" s="49" t="str">
        <f t="shared" si="2"/>
        <v/>
      </c>
      <c r="B13" s="49"/>
      <c r="C13" s="242"/>
      <c r="D13" s="49"/>
      <c r="E13" s="242"/>
      <c r="F13" s="34"/>
      <c r="G13" s="34"/>
      <c r="H13" s="34"/>
      <c r="I13" s="34"/>
      <c r="J13" s="49"/>
      <c r="K13" s="34"/>
      <c r="L13" s="34"/>
      <c r="M13" s="34"/>
      <c r="N13" s="34"/>
      <c r="O13" s="34"/>
      <c r="P13" s="251"/>
      <c r="Q13" s="34"/>
      <c r="R13" s="34"/>
      <c r="S13" s="263"/>
      <c r="T13" s="263"/>
      <c r="U13" s="263"/>
      <c r="V13" s="263"/>
      <c r="W13" s="34"/>
      <c r="X13" s="264">
        <f t="shared" si="3"/>
        <v>0</v>
      </c>
      <c r="Y13" s="46" t="str">
        <f t="shared" si="4"/>
        <v/>
      </c>
      <c r="Z13" s="269"/>
      <c r="AA13" s="4" t="str">
        <f t="shared" si="5"/>
        <v>A7</v>
      </c>
    </row>
    <row r="14" ht="15" customHeight="1" spans="1:27">
      <c r="A14" s="49" t="str">
        <f t="shared" si="2"/>
        <v/>
      </c>
      <c r="B14" s="49"/>
      <c r="C14" s="242"/>
      <c r="D14" s="49"/>
      <c r="E14" s="242"/>
      <c r="F14" s="34"/>
      <c r="G14" s="34"/>
      <c r="H14" s="34"/>
      <c r="I14" s="34"/>
      <c r="J14" s="49"/>
      <c r="K14" s="34"/>
      <c r="L14" s="34"/>
      <c r="M14" s="34"/>
      <c r="N14" s="34"/>
      <c r="O14" s="34"/>
      <c r="P14" s="251"/>
      <c r="Q14" s="34"/>
      <c r="R14" s="34"/>
      <c r="S14" s="263"/>
      <c r="T14" s="263"/>
      <c r="U14" s="263"/>
      <c r="V14" s="263"/>
      <c r="W14" s="34"/>
      <c r="X14" s="264">
        <f t="shared" si="3"/>
        <v>0</v>
      </c>
      <c r="Y14" s="46" t="str">
        <f t="shared" si="4"/>
        <v/>
      </c>
      <c r="Z14" s="269"/>
      <c r="AA14" s="4" t="str">
        <f t="shared" si="5"/>
        <v>A8</v>
      </c>
    </row>
    <row r="15" ht="15" customHeight="1" spans="1:27">
      <c r="A15" s="49" t="str">
        <f t="shared" si="2"/>
        <v/>
      </c>
      <c r="B15" s="49"/>
      <c r="C15" s="242"/>
      <c r="D15" s="49"/>
      <c r="E15" s="242"/>
      <c r="F15" s="34"/>
      <c r="G15" s="34"/>
      <c r="H15" s="34"/>
      <c r="I15" s="34"/>
      <c r="J15" s="49"/>
      <c r="K15" s="34"/>
      <c r="L15" s="34"/>
      <c r="M15" s="34"/>
      <c r="N15" s="34"/>
      <c r="O15" s="34"/>
      <c r="P15" s="251"/>
      <c r="Q15" s="34"/>
      <c r="R15" s="34"/>
      <c r="S15" s="263"/>
      <c r="T15" s="263"/>
      <c r="U15" s="263"/>
      <c r="V15" s="263"/>
      <c r="W15" s="34"/>
      <c r="X15" s="264">
        <f t="shared" si="3"/>
        <v>0</v>
      </c>
      <c r="Y15" s="46" t="str">
        <f t="shared" si="4"/>
        <v/>
      </c>
      <c r="Z15" s="269"/>
      <c r="AA15" s="4" t="str">
        <f t="shared" si="5"/>
        <v>A9</v>
      </c>
    </row>
    <row r="16" ht="15" customHeight="1" spans="1:27">
      <c r="A16" s="49" t="str">
        <f t="shared" si="2"/>
        <v/>
      </c>
      <c r="B16" s="49"/>
      <c r="C16" s="242"/>
      <c r="D16" s="49"/>
      <c r="E16" s="242"/>
      <c r="F16" s="34"/>
      <c r="G16" s="34"/>
      <c r="H16" s="34"/>
      <c r="I16" s="34"/>
      <c r="J16" s="49"/>
      <c r="K16" s="34"/>
      <c r="L16" s="34"/>
      <c r="M16" s="34"/>
      <c r="N16" s="34"/>
      <c r="O16" s="34"/>
      <c r="P16" s="251"/>
      <c r="Q16" s="34"/>
      <c r="R16" s="34"/>
      <c r="S16" s="263"/>
      <c r="T16" s="263"/>
      <c r="U16" s="263"/>
      <c r="V16" s="263"/>
      <c r="W16" s="34"/>
      <c r="X16" s="264">
        <f t="shared" si="3"/>
        <v>0</v>
      </c>
      <c r="Y16" s="46" t="str">
        <f t="shared" si="4"/>
        <v/>
      </c>
      <c r="Z16" s="269"/>
      <c r="AA16" s="4" t="str">
        <f t="shared" si="5"/>
        <v>A10</v>
      </c>
    </row>
    <row r="17" ht="15" customHeight="1" spans="1:27">
      <c r="A17" s="49" t="str">
        <f t="shared" si="2"/>
        <v/>
      </c>
      <c r="B17" s="49"/>
      <c r="C17" s="242"/>
      <c r="D17" s="49"/>
      <c r="E17" s="242"/>
      <c r="F17" s="34"/>
      <c r="G17" s="34"/>
      <c r="H17" s="34"/>
      <c r="I17" s="34"/>
      <c r="J17" s="49"/>
      <c r="K17" s="34"/>
      <c r="L17" s="34"/>
      <c r="M17" s="34"/>
      <c r="N17" s="34"/>
      <c r="O17" s="34"/>
      <c r="P17" s="251"/>
      <c r="Q17" s="34"/>
      <c r="R17" s="34"/>
      <c r="S17" s="263"/>
      <c r="T17" s="263"/>
      <c r="U17" s="263"/>
      <c r="V17" s="263"/>
      <c r="W17" s="34"/>
      <c r="X17" s="264">
        <f t="shared" si="3"/>
        <v>0</v>
      </c>
      <c r="Y17" s="46" t="str">
        <f t="shared" si="4"/>
        <v/>
      </c>
      <c r="Z17" s="269"/>
      <c r="AA17" s="4" t="str">
        <f t="shared" si="5"/>
        <v>A11</v>
      </c>
    </row>
    <row r="18" ht="15" customHeight="1" spans="1:27">
      <c r="A18" s="49" t="str">
        <f t="shared" si="2"/>
        <v/>
      </c>
      <c r="B18" s="49"/>
      <c r="C18" s="242"/>
      <c r="D18" s="49"/>
      <c r="E18" s="242"/>
      <c r="F18" s="34"/>
      <c r="G18" s="34"/>
      <c r="H18" s="34"/>
      <c r="I18" s="34"/>
      <c r="J18" s="49"/>
      <c r="K18" s="34"/>
      <c r="L18" s="34"/>
      <c r="M18" s="34"/>
      <c r="N18" s="34"/>
      <c r="O18" s="34"/>
      <c r="P18" s="251"/>
      <c r="Q18" s="34"/>
      <c r="R18" s="34"/>
      <c r="S18" s="263"/>
      <c r="T18" s="263"/>
      <c r="U18" s="263"/>
      <c r="V18" s="263"/>
      <c r="W18" s="34"/>
      <c r="X18" s="264">
        <f t="shared" si="3"/>
        <v>0</v>
      </c>
      <c r="Y18" s="46" t="str">
        <f t="shared" si="4"/>
        <v/>
      </c>
      <c r="Z18" s="269"/>
      <c r="AA18" s="4" t="str">
        <f t="shared" si="5"/>
        <v>A12</v>
      </c>
    </row>
    <row r="19" ht="15" customHeight="1" spans="1:27">
      <c r="A19" s="49" t="str">
        <f t="shared" si="2"/>
        <v/>
      </c>
      <c r="B19" s="49"/>
      <c r="C19" s="242"/>
      <c r="D19" s="49"/>
      <c r="E19" s="242"/>
      <c r="F19" s="34"/>
      <c r="G19" s="34"/>
      <c r="H19" s="34"/>
      <c r="I19" s="34"/>
      <c r="J19" s="49"/>
      <c r="K19" s="34"/>
      <c r="L19" s="34"/>
      <c r="M19" s="34"/>
      <c r="N19" s="34"/>
      <c r="O19" s="34"/>
      <c r="P19" s="251"/>
      <c r="Q19" s="34"/>
      <c r="R19" s="34"/>
      <c r="S19" s="263"/>
      <c r="T19" s="263"/>
      <c r="U19" s="263"/>
      <c r="V19" s="263"/>
      <c r="W19" s="34"/>
      <c r="X19" s="264">
        <f t="shared" si="3"/>
        <v>0</v>
      </c>
      <c r="Y19" s="46" t="str">
        <f t="shared" si="4"/>
        <v/>
      </c>
      <c r="Z19" s="269"/>
      <c r="AA19" s="4" t="str">
        <f t="shared" si="5"/>
        <v>A13</v>
      </c>
    </row>
    <row r="20" ht="15" customHeight="1" spans="1:27">
      <c r="A20" s="49" t="str">
        <f t="shared" si="2"/>
        <v/>
      </c>
      <c r="B20" s="49"/>
      <c r="C20" s="242"/>
      <c r="D20" s="49"/>
      <c r="E20" s="242"/>
      <c r="F20" s="34"/>
      <c r="G20" s="34"/>
      <c r="H20" s="34"/>
      <c r="I20" s="34"/>
      <c r="J20" s="49"/>
      <c r="K20" s="34"/>
      <c r="L20" s="34"/>
      <c r="M20" s="34"/>
      <c r="N20" s="34"/>
      <c r="O20" s="34"/>
      <c r="P20" s="251"/>
      <c r="Q20" s="34"/>
      <c r="R20" s="34"/>
      <c r="S20" s="263"/>
      <c r="T20" s="263"/>
      <c r="U20" s="263"/>
      <c r="V20" s="263"/>
      <c r="W20" s="34"/>
      <c r="X20" s="264">
        <f t="shared" si="3"/>
        <v>0</v>
      </c>
      <c r="Y20" s="46" t="str">
        <f t="shared" si="4"/>
        <v/>
      </c>
      <c r="Z20" s="269"/>
      <c r="AA20" s="4" t="str">
        <f t="shared" si="5"/>
        <v>A14</v>
      </c>
    </row>
    <row r="21" ht="15" customHeight="1" spans="1:27">
      <c r="A21" s="49" t="str">
        <f t="shared" si="2"/>
        <v/>
      </c>
      <c r="B21" s="49"/>
      <c r="C21" s="242"/>
      <c r="D21" s="49"/>
      <c r="E21" s="242"/>
      <c r="F21" s="34"/>
      <c r="G21" s="34"/>
      <c r="H21" s="34"/>
      <c r="I21" s="34"/>
      <c r="J21" s="49"/>
      <c r="K21" s="34"/>
      <c r="L21" s="34"/>
      <c r="M21" s="34"/>
      <c r="N21" s="34"/>
      <c r="O21" s="34"/>
      <c r="P21" s="251"/>
      <c r="Q21" s="34"/>
      <c r="R21" s="34"/>
      <c r="S21" s="263"/>
      <c r="T21" s="263"/>
      <c r="U21" s="263"/>
      <c r="V21" s="263"/>
      <c r="W21" s="34"/>
      <c r="X21" s="264">
        <f t="shared" si="3"/>
        <v>0</v>
      </c>
      <c r="Y21" s="46" t="str">
        <f t="shared" si="4"/>
        <v/>
      </c>
      <c r="Z21" s="269"/>
      <c r="AA21" s="4" t="str">
        <f t="shared" si="5"/>
        <v>A15</v>
      </c>
    </row>
    <row r="22" ht="15" customHeight="1" spans="1:27">
      <c r="A22" s="49" t="str">
        <f t="shared" si="2"/>
        <v/>
      </c>
      <c r="B22" s="49"/>
      <c r="C22" s="242"/>
      <c r="D22" s="49"/>
      <c r="E22" s="242"/>
      <c r="F22" s="34"/>
      <c r="G22" s="34"/>
      <c r="H22" s="34"/>
      <c r="I22" s="34"/>
      <c r="J22" s="49"/>
      <c r="K22" s="34"/>
      <c r="L22" s="34"/>
      <c r="M22" s="34"/>
      <c r="N22" s="34"/>
      <c r="O22" s="34"/>
      <c r="P22" s="251"/>
      <c r="Q22" s="34"/>
      <c r="R22" s="34"/>
      <c r="S22" s="263"/>
      <c r="T22" s="263"/>
      <c r="U22" s="263"/>
      <c r="V22" s="263"/>
      <c r="W22" s="34"/>
      <c r="X22" s="264">
        <f t="shared" si="3"/>
        <v>0</v>
      </c>
      <c r="Y22" s="46" t="str">
        <f t="shared" si="4"/>
        <v/>
      </c>
      <c r="Z22" s="269"/>
      <c r="AA22" s="4" t="str">
        <f t="shared" si="5"/>
        <v>A16</v>
      </c>
    </row>
    <row r="23" ht="15" customHeight="1" spans="1:28">
      <c r="A23" s="49" t="str">
        <f t="shared" si="2"/>
        <v/>
      </c>
      <c r="B23" s="49"/>
      <c r="C23" s="242"/>
      <c r="D23" s="49"/>
      <c r="E23" s="242"/>
      <c r="F23" s="34"/>
      <c r="G23" s="34"/>
      <c r="H23" s="34"/>
      <c r="I23" s="34"/>
      <c r="J23" s="49"/>
      <c r="K23" s="34"/>
      <c r="L23" s="34"/>
      <c r="M23" s="34"/>
      <c r="N23" s="34"/>
      <c r="O23" s="34"/>
      <c r="P23" s="251"/>
      <c r="Q23" s="34"/>
      <c r="R23" s="34"/>
      <c r="S23" s="263"/>
      <c r="T23" s="263"/>
      <c r="U23" s="263"/>
      <c r="V23" s="263"/>
      <c r="W23" s="34"/>
      <c r="X23" s="264">
        <f t="shared" si="3"/>
        <v>0</v>
      </c>
      <c r="Y23" s="46" t="str">
        <f t="shared" si="4"/>
        <v/>
      </c>
      <c r="Z23" s="269"/>
      <c r="AA23" s="4" t="str">
        <f t="shared" si="5"/>
        <v>A17</v>
      </c>
      <c r="AB23" s="180" t="str">
        <f t="array" ref="AB23:AB28">""</f>
        <v/>
      </c>
    </row>
    <row r="24" ht="15" customHeight="1" spans="1:28">
      <c r="A24" s="49" t="s">
        <v>1014</v>
      </c>
      <c r="B24" s="66"/>
      <c r="C24" s="63"/>
      <c r="D24" s="49"/>
      <c r="E24" s="242"/>
      <c r="F24" s="34"/>
      <c r="G24" s="34"/>
      <c r="H24" s="34"/>
      <c r="I24" s="34"/>
      <c r="J24" s="49"/>
      <c r="K24" s="34"/>
      <c r="L24" s="34"/>
      <c r="M24" s="34"/>
      <c r="N24" s="34"/>
      <c r="O24" s="34"/>
      <c r="P24" s="252"/>
      <c r="Q24" s="34"/>
      <c r="R24" s="34"/>
      <c r="S24" s="263">
        <f>SUM(S7:S23)</f>
        <v>0</v>
      </c>
      <c r="T24" s="263">
        <f>SUM(T7:T23)</f>
        <v>0</v>
      </c>
      <c r="U24" s="263">
        <f>SUM(U7:U23)</f>
        <v>0</v>
      </c>
      <c r="V24" s="263">
        <f>SUM(V7:V23)</f>
        <v>0</v>
      </c>
      <c r="W24" s="263"/>
      <c r="X24" s="263">
        <f>SUM(X7:X23)</f>
        <v>0</v>
      </c>
      <c r="Y24" s="46" t="str">
        <f t="shared" si="4"/>
        <v/>
      </c>
      <c r="Z24" s="269"/>
      <c r="AB24" s="180" t="str">
        <v/>
      </c>
    </row>
    <row r="25" ht="15" customHeight="1" spans="1:28">
      <c r="A25" s="49" t="s">
        <v>1015</v>
      </c>
      <c r="B25" s="66"/>
      <c r="C25" s="63"/>
      <c r="D25" s="49"/>
      <c r="E25" s="242"/>
      <c r="F25" s="34"/>
      <c r="G25" s="34"/>
      <c r="H25" s="34"/>
      <c r="I25" s="34"/>
      <c r="J25" s="49"/>
      <c r="K25" s="34"/>
      <c r="L25" s="34"/>
      <c r="M25" s="34"/>
      <c r="N25" s="34"/>
      <c r="O25" s="34"/>
      <c r="P25" s="252"/>
      <c r="Q25" s="34"/>
      <c r="R25" s="34"/>
      <c r="S25" s="263"/>
      <c r="T25" s="263">
        <f>U24</f>
        <v>0</v>
      </c>
      <c r="U25" s="263"/>
      <c r="V25" s="264"/>
      <c r="W25" s="263"/>
      <c r="X25" s="264"/>
      <c r="Y25" s="46"/>
      <c r="Z25" s="269"/>
      <c r="AB25" s="180" t="str">
        <v/>
      </c>
    </row>
    <row r="26" ht="15" customHeight="1" spans="1:28">
      <c r="A26" s="19" t="s">
        <v>1016</v>
      </c>
      <c r="B26" s="10"/>
      <c r="C26" s="64"/>
      <c r="D26" s="243"/>
      <c r="E26" s="243"/>
      <c r="F26" s="244"/>
      <c r="G26" s="245"/>
      <c r="H26" s="245"/>
      <c r="I26" s="245"/>
      <c r="J26" s="253"/>
      <c r="K26" s="245"/>
      <c r="L26" s="245"/>
      <c r="M26" s="245"/>
      <c r="N26" s="245"/>
      <c r="O26" s="21"/>
      <c r="P26" s="254"/>
      <c r="Q26" s="21"/>
      <c r="R26" s="21"/>
      <c r="S26" s="21">
        <f>S24-S25</f>
        <v>0</v>
      </c>
      <c r="T26" s="21">
        <f>T24-T25</f>
        <v>0</v>
      </c>
      <c r="U26" s="21"/>
      <c r="V26" s="21">
        <f>V24</f>
        <v>0</v>
      </c>
      <c r="W26" s="21"/>
      <c r="X26" s="21">
        <f>X24</f>
        <v>0</v>
      </c>
      <c r="Y26" s="46" t="str">
        <f t="shared" si="4"/>
        <v/>
      </c>
      <c r="Z26" s="243"/>
      <c r="AB26" s="180" t="str">
        <v/>
      </c>
    </row>
    <row r="27" ht="15" customHeight="1" spans="1:28">
      <c r="A27" s="144" t="str">
        <f>基本信息输入表!$K$6&amp;"填表人："&amp;基本信息输入表!$M$63</f>
        <v>产权持有单位填表人：胡晓东</v>
      </c>
      <c r="X27" s="246" t="str">
        <f>"评估人员："&amp;基本信息输入表!$Q$63</f>
        <v>评估人员：</v>
      </c>
      <c r="AA27" s="144" t="s">
        <v>474</v>
      </c>
      <c r="AB27" s="180" t="str">
        <v/>
      </c>
    </row>
    <row r="28" spans="1:28">
      <c r="A28" s="246" t="str">
        <f>"填表日期："&amp;YEAR(基本信息输入表!$O$63)&amp;"年"&amp;MONTH(基本信息输入表!$O$63)&amp;"月"&amp;DAY(基本信息输入表!$O$63)&amp;"日"</f>
        <v>填表日期：2024年7月11日</v>
      </c>
      <c r="B28" s="246"/>
      <c r="AB28" s="180" t="str">
        <v/>
      </c>
    </row>
    <row r="31" ht="15.75" customHeight="1" spans="12:12">
      <c r="L31" s="255"/>
    </row>
    <row r="32" ht="15.75" customHeight="1" spans="12:12">
      <c r="L32" s="255"/>
    </row>
    <row r="33" ht="15.75" customHeight="1" spans="12:12">
      <c r="L33" s="255"/>
    </row>
    <row r="34" ht="15.75" customHeight="1" spans="12:12">
      <c r="L34" s="255"/>
    </row>
    <row r="35" ht="15.75" customHeight="1" spans="12:12">
      <c r="L35" s="255"/>
    </row>
    <row r="36" ht="15.75" customHeight="1" spans="12:12">
      <c r="L36" s="255"/>
    </row>
    <row r="37" ht="15.75" customHeight="1" spans="12:12">
      <c r="L37" s="255"/>
    </row>
    <row r="38" ht="15.75" customHeight="1" spans="12:12">
      <c r="L38" s="255"/>
    </row>
  </sheetData>
  <mergeCells count="5">
    <mergeCell ref="A2:Z2"/>
    <mergeCell ref="A3:Z3"/>
    <mergeCell ref="A24:C24"/>
    <mergeCell ref="A25:C25"/>
    <mergeCell ref="A26:C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orientation="landscape"/>
  <headerFooter scaleWithDoc="0">
    <oddFooter>&amp;C&amp;"Arial Narrow,常规"&amp;10 &amp;"宋体,常规"第&amp;"Arial Narrow,常规"&amp;P&amp;"宋体,常规"页，共&amp;"Arial Narrow,常规"&amp;N&amp;"宋体,常规"页</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dimension ref="A1:T18"/>
  <sheetViews>
    <sheetView showGridLines="0" tabSelected="1" view="pageBreakPreview" zoomScale="85" zoomScaleNormal="85" workbookViewId="0">
      <selection activeCell="U6" sqref="U6"/>
    </sheetView>
  </sheetViews>
  <sheetFormatPr defaultColWidth="9" defaultRowHeight="15.75" customHeight="1"/>
  <cols>
    <col min="1" max="1" width="7.5" style="200" customWidth="1"/>
    <col min="2" max="2" width="14.1666666666667" style="201" customWidth="1"/>
    <col min="3" max="3" width="12.2916666666667" style="201" customWidth="1"/>
    <col min="4" max="5" width="14.1666666666667" style="201" customWidth="1"/>
    <col min="6" max="6" width="7.91666666666667" style="201" customWidth="1"/>
    <col min="7" max="7" width="10.625" style="201" customWidth="1"/>
    <col min="8" max="8" width="9.16666666666667" style="201" customWidth="1"/>
    <col min="9" max="15" width="15" style="201" customWidth="1"/>
    <col min="16" max="16" width="8.75" style="201" customWidth="1"/>
    <col min="17" max="17" width="14.375" style="201" customWidth="1"/>
    <col min="18" max="18" width="15" style="201" customWidth="1"/>
    <col min="19" max="19" width="16.1916666666667" style="3" customWidth="1"/>
    <col min="20" max="20" width="5.81666666666667" style="5" customWidth="1"/>
    <col min="21" max="21" width="9" style="3" customWidth="1"/>
    <col min="22" max="16384" width="9" style="3"/>
  </cols>
  <sheetData>
    <row r="1" customHeight="1" spans="1:20">
      <c r="A1" s="202" t="s">
        <v>0</v>
      </c>
      <c r="S1" s="22" t="str">
        <f t="array" ref="S1:T1">"请勿删除或清空该列内容"</f>
        <v>请勿删除或清空该列内容</v>
      </c>
      <c r="T1" s="23" t="str">
        <v>请勿删除或清空该列内容</v>
      </c>
    </row>
    <row r="2" s="199" customFormat="1" ht="30" customHeight="1" spans="1:20">
      <c r="A2" s="203" t="s">
        <v>1017</v>
      </c>
      <c r="T2" s="230" t="str">
        <f t="array" ref="T2:T7">""</f>
        <v/>
      </c>
    </row>
    <row r="3" s="199" customFormat="1" customHeight="1" spans="1:20">
      <c r="A3" s="204" t="str">
        <f>"评估基准日："&amp;TEXT(基本信息输入表!M7,"yyyy年mm月dd日")</f>
        <v>评估基准日：2024年06月30日</v>
      </c>
      <c r="T3" s="230" t="str">
        <v/>
      </c>
    </row>
    <row r="4" s="199" customFormat="1" ht="14.25" customHeight="1" spans="1:20">
      <c r="A4" s="204"/>
      <c r="B4" s="204"/>
      <c r="C4" s="204"/>
      <c r="D4" s="204"/>
      <c r="E4" s="204"/>
      <c r="F4" s="204"/>
      <c r="G4" s="204"/>
      <c r="H4" s="204"/>
      <c r="I4" s="204"/>
      <c r="J4" s="204"/>
      <c r="K4" s="204"/>
      <c r="L4" s="204"/>
      <c r="M4" s="204"/>
      <c r="N4" s="204"/>
      <c r="O4" s="204"/>
      <c r="P4" s="204"/>
      <c r="Q4" s="231" t="s">
        <v>1018</v>
      </c>
      <c r="T4" s="230" t="str">
        <v/>
      </c>
    </row>
    <row r="5" customHeight="1" spans="1:20">
      <c r="A5" s="200" t="str">
        <f>基本信息输入表!K6&amp;"："&amp;基本信息输入表!M6</f>
        <v>产权持有单位：贵州林东煤业发展有限责任公司</v>
      </c>
      <c r="P5" s="220" t="s">
        <v>445</v>
      </c>
      <c r="Q5" s="232"/>
      <c r="R5" s="232"/>
      <c r="T5" s="5" t="str">
        <v/>
      </c>
    </row>
    <row r="6" s="186" customFormat="1" ht="66" customHeight="1" spans="1:20">
      <c r="A6" s="205" t="s">
        <v>472</v>
      </c>
      <c r="B6" s="206" t="s">
        <v>1019</v>
      </c>
      <c r="C6" s="206" t="s">
        <v>1020</v>
      </c>
      <c r="D6" s="206" t="s">
        <v>679</v>
      </c>
      <c r="E6" s="206" t="s">
        <v>1021</v>
      </c>
      <c r="F6" s="206" t="s">
        <v>642</v>
      </c>
      <c r="G6" s="206" t="s">
        <v>655</v>
      </c>
      <c r="H6" s="207" t="s">
        <v>991</v>
      </c>
      <c r="I6" s="207" t="s">
        <v>1022</v>
      </c>
      <c r="J6" s="206" t="s">
        <v>1023</v>
      </c>
      <c r="K6" s="206" t="s">
        <v>707</v>
      </c>
      <c r="L6" s="206" t="s">
        <v>902</v>
      </c>
      <c r="M6" s="206" t="s">
        <v>903</v>
      </c>
      <c r="N6" s="206" t="s">
        <v>284</v>
      </c>
      <c r="O6" s="206" t="s">
        <v>914</v>
      </c>
      <c r="P6" s="206" t="s">
        <v>709</v>
      </c>
      <c r="Q6" s="206" t="s">
        <v>915</v>
      </c>
      <c r="R6" s="206" t="s">
        <v>348</v>
      </c>
      <c r="S6" s="186" t="s">
        <v>518</v>
      </c>
      <c r="T6" s="190" t="str">
        <v/>
      </c>
    </row>
    <row r="7" ht="78" customHeight="1" spans="1:20">
      <c r="A7" s="208">
        <f t="shared" ref="A7:A13" si="0">IF(C7="","",ROW()-6)</f>
        <v>1</v>
      </c>
      <c r="B7" s="209" t="s">
        <v>1024</v>
      </c>
      <c r="C7" s="210" t="s">
        <v>1025</v>
      </c>
      <c r="D7" s="210" t="s">
        <v>1026</v>
      </c>
      <c r="E7" s="210" t="s">
        <v>1027</v>
      </c>
      <c r="F7" s="210" t="s">
        <v>1028</v>
      </c>
      <c r="G7" s="211">
        <v>110</v>
      </c>
      <c r="H7" s="211" t="s">
        <v>1029</v>
      </c>
      <c r="I7" s="211">
        <v>1232</v>
      </c>
      <c r="J7" s="221">
        <v>41616</v>
      </c>
      <c r="K7" s="221">
        <v>41616</v>
      </c>
      <c r="L7" s="222">
        <v>12602582.52</v>
      </c>
      <c r="M7" s="222">
        <v>6082962.2</v>
      </c>
      <c r="N7" s="222">
        <v>6082962.2</v>
      </c>
      <c r="O7" s="223">
        <v>2365440</v>
      </c>
      <c r="P7" s="224"/>
      <c r="Q7" s="223">
        <v>2365440</v>
      </c>
      <c r="R7" s="210"/>
      <c r="S7" s="4" t="str">
        <f t="shared" ref="S7:S13" si="1">"A"&amp;ROW()-6</f>
        <v>A1</v>
      </c>
      <c r="T7" s="5" t="str">
        <v/>
      </c>
    </row>
    <row r="8" ht="78" customHeight="1" spans="1:19">
      <c r="A8" s="208">
        <f t="shared" si="0"/>
        <v>2</v>
      </c>
      <c r="B8" s="209" t="s">
        <v>1030</v>
      </c>
      <c r="C8" s="210" t="s">
        <v>1031</v>
      </c>
      <c r="D8" s="210" t="s">
        <v>1032</v>
      </c>
      <c r="E8" s="210" t="s">
        <v>1033</v>
      </c>
      <c r="F8" s="210" t="s">
        <v>1028</v>
      </c>
      <c r="G8" s="211">
        <v>1</v>
      </c>
      <c r="H8" s="211" t="s">
        <v>1029</v>
      </c>
      <c r="I8" s="211">
        <v>31.05</v>
      </c>
      <c r="J8" s="221">
        <v>41486</v>
      </c>
      <c r="K8" s="221">
        <v>41486</v>
      </c>
      <c r="L8" s="222">
        <v>4600311.87</v>
      </c>
      <c r="M8" s="222">
        <v>3039906.98</v>
      </c>
      <c r="N8" s="222">
        <v>3039906.98</v>
      </c>
      <c r="O8" s="223">
        <v>59616</v>
      </c>
      <c r="P8" s="224"/>
      <c r="Q8" s="223">
        <v>59616</v>
      </c>
      <c r="R8" s="210"/>
      <c r="S8" s="4" t="str">
        <f t="shared" si="1"/>
        <v>A2</v>
      </c>
    </row>
    <row r="9" ht="78" customHeight="1" spans="1:19">
      <c r="A9" s="208">
        <f t="shared" si="0"/>
        <v>3</v>
      </c>
      <c r="B9" s="209"/>
      <c r="C9" s="210" t="s">
        <v>1034</v>
      </c>
      <c r="D9" s="210"/>
      <c r="E9" s="210" t="s">
        <v>1033</v>
      </c>
      <c r="F9" s="210" t="s">
        <v>1028</v>
      </c>
      <c r="G9" s="211">
        <v>7</v>
      </c>
      <c r="H9" s="211" t="s">
        <v>1034</v>
      </c>
      <c r="I9" s="211">
        <v>1.45</v>
      </c>
      <c r="J9" s="221">
        <v>41486</v>
      </c>
      <c r="K9" s="221">
        <v>41486</v>
      </c>
      <c r="L9" s="222"/>
      <c r="M9" s="222"/>
      <c r="N9" s="222"/>
      <c r="O9" s="223">
        <v>9425</v>
      </c>
      <c r="P9" s="224"/>
      <c r="Q9" s="223">
        <v>9425</v>
      </c>
      <c r="R9" s="210" t="s">
        <v>1035</v>
      </c>
      <c r="S9" s="4" t="str">
        <f t="shared" si="1"/>
        <v>A3</v>
      </c>
    </row>
    <row r="10" ht="78" customHeight="1" spans="1:19">
      <c r="A10" s="208">
        <f t="shared" si="0"/>
        <v>4</v>
      </c>
      <c r="B10" s="209" t="s">
        <v>1036</v>
      </c>
      <c r="C10" s="210" t="s">
        <v>1037</v>
      </c>
      <c r="D10" s="210"/>
      <c r="E10" s="210" t="s">
        <v>1038</v>
      </c>
      <c r="F10" s="210" t="s">
        <v>1028</v>
      </c>
      <c r="G10" s="211">
        <v>1</v>
      </c>
      <c r="H10" s="211" t="s">
        <v>1029</v>
      </c>
      <c r="I10" s="211">
        <v>3</v>
      </c>
      <c r="J10" s="221">
        <v>42607</v>
      </c>
      <c r="K10" s="221">
        <v>42607</v>
      </c>
      <c r="L10" s="222">
        <v>470085.45</v>
      </c>
      <c r="M10" s="222">
        <v>374492.16</v>
      </c>
      <c r="N10" s="222">
        <v>374492.16</v>
      </c>
      <c r="O10" s="223">
        <v>5760</v>
      </c>
      <c r="P10" s="224"/>
      <c r="Q10" s="223">
        <v>5760</v>
      </c>
      <c r="R10" s="210"/>
      <c r="S10" s="4" t="str">
        <f t="shared" si="1"/>
        <v>A4</v>
      </c>
    </row>
    <row r="11" ht="78" customHeight="1" spans="1:19">
      <c r="A11" s="208">
        <f t="shared" si="0"/>
        <v>5</v>
      </c>
      <c r="B11" s="209"/>
      <c r="C11" s="210" t="s">
        <v>1034</v>
      </c>
      <c r="D11" s="210"/>
      <c r="E11" s="210" t="s">
        <v>1038</v>
      </c>
      <c r="F11" s="210" t="s">
        <v>1028</v>
      </c>
      <c r="G11" s="211">
        <v>3</v>
      </c>
      <c r="H11" s="211" t="s">
        <v>1034</v>
      </c>
      <c r="I11" s="211">
        <v>0.06</v>
      </c>
      <c r="J11" s="221">
        <v>42607</v>
      </c>
      <c r="K11" s="221">
        <v>42607</v>
      </c>
      <c r="L11" s="223"/>
      <c r="M11" s="223"/>
      <c r="N11" s="223"/>
      <c r="O11" s="223">
        <v>390</v>
      </c>
      <c r="P11" s="224"/>
      <c r="Q11" s="223">
        <v>390</v>
      </c>
      <c r="R11" s="210" t="s">
        <v>1039</v>
      </c>
      <c r="S11" s="4" t="str">
        <f t="shared" si="1"/>
        <v>A5</v>
      </c>
    </row>
    <row r="12" ht="78" customHeight="1" spans="1:19">
      <c r="A12" s="208" t="str">
        <f t="shared" si="0"/>
        <v/>
      </c>
      <c r="B12" s="209"/>
      <c r="C12" s="210"/>
      <c r="D12" s="210"/>
      <c r="E12" s="210"/>
      <c r="F12" s="210"/>
      <c r="G12" s="211"/>
      <c r="H12" s="211"/>
      <c r="I12" s="211"/>
      <c r="J12" s="221"/>
      <c r="K12" s="221"/>
      <c r="L12" s="223"/>
      <c r="M12" s="223"/>
      <c r="N12" s="223"/>
      <c r="O12" s="223"/>
      <c r="P12" s="224"/>
      <c r="Q12" s="223"/>
      <c r="R12" s="210"/>
      <c r="S12" s="4" t="str">
        <f t="shared" si="1"/>
        <v>A6</v>
      </c>
    </row>
    <row r="13" ht="15" customHeight="1" spans="1:20">
      <c r="A13" s="208" t="str">
        <f t="shared" si="0"/>
        <v/>
      </c>
      <c r="B13" s="209"/>
      <c r="C13" s="210"/>
      <c r="D13" s="210"/>
      <c r="E13" s="210"/>
      <c r="F13" s="210"/>
      <c r="G13" s="211"/>
      <c r="H13" s="211"/>
      <c r="I13" s="211"/>
      <c r="J13" s="225"/>
      <c r="K13" s="225"/>
      <c r="L13" s="223"/>
      <c r="M13" s="223"/>
      <c r="N13" s="223"/>
      <c r="O13" s="223"/>
      <c r="P13" s="224"/>
      <c r="Q13" s="223"/>
      <c r="R13" s="210"/>
      <c r="S13" s="4" t="str">
        <f t="shared" si="1"/>
        <v>A7</v>
      </c>
      <c r="T13" s="5" t="str">
        <f t="array" ref="T13:T18">""</f>
        <v/>
      </c>
    </row>
    <row r="14" s="200" customFormat="1" ht="15" customHeight="1" spans="1:20">
      <c r="A14" s="208" t="s">
        <v>1040</v>
      </c>
      <c r="B14" s="212"/>
      <c r="C14" s="213"/>
      <c r="D14" s="214"/>
      <c r="E14" s="214"/>
      <c r="F14" s="214"/>
      <c r="G14" s="215">
        <f>SUM(G7:G13)</f>
        <v>122</v>
      </c>
      <c r="H14" s="215"/>
      <c r="I14" s="215"/>
      <c r="J14" s="226"/>
      <c r="K14" s="226"/>
      <c r="L14" s="222">
        <f>SUM(L7:L13)</f>
        <v>17672979.84</v>
      </c>
      <c r="M14" s="222">
        <f>SUM(M7:M13)</f>
        <v>9497361.34</v>
      </c>
      <c r="N14" s="222">
        <f>SUM(N7:N13)</f>
        <v>9497361.34</v>
      </c>
      <c r="O14" s="222">
        <f>SUM(O7:O13)</f>
        <v>2440631</v>
      </c>
      <c r="P14" s="222"/>
      <c r="Q14" s="222">
        <f>SUM(Q7:Q13)</f>
        <v>2440631</v>
      </c>
      <c r="R14" s="214"/>
      <c r="T14" s="233" t="str">
        <v/>
      </c>
    </row>
    <row r="15" s="200" customFormat="1" ht="15" customHeight="1" spans="1:20">
      <c r="A15" s="208" t="s">
        <v>1041</v>
      </c>
      <c r="B15" s="212"/>
      <c r="C15" s="213"/>
      <c r="D15" s="214"/>
      <c r="E15" s="214"/>
      <c r="F15" s="214"/>
      <c r="G15" s="215"/>
      <c r="H15" s="215"/>
      <c r="I15" s="215"/>
      <c r="J15" s="226"/>
      <c r="K15" s="226"/>
      <c r="L15" s="222"/>
      <c r="M15" s="222">
        <f>N14</f>
        <v>9497361.34</v>
      </c>
      <c r="N15" s="222"/>
      <c r="O15" s="222"/>
      <c r="P15" s="222"/>
      <c r="Q15" s="222"/>
      <c r="R15" s="214"/>
      <c r="T15" s="233" t="str">
        <v/>
      </c>
    </row>
    <row r="16" s="200" customFormat="1" ht="15" customHeight="1" spans="1:20">
      <c r="A16" s="216" t="s">
        <v>1042</v>
      </c>
      <c r="B16" s="217"/>
      <c r="C16" s="218"/>
      <c r="D16" s="216"/>
      <c r="E16" s="216"/>
      <c r="F16" s="216"/>
      <c r="G16" s="219"/>
      <c r="H16" s="219"/>
      <c r="I16" s="219"/>
      <c r="J16" s="227"/>
      <c r="K16" s="227"/>
      <c r="L16" s="228">
        <f>L14-L15</f>
        <v>17672979.84</v>
      </c>
      <c r="M16" s="228">
        <f>M14-M15</f>
        <v>0</v>
      </c>
      <c r="N16" s="228"/>
      <c r="O16" s="229">
        <f>O14</f>
        <v>2440631</v>
      </c>
      <c r="P16" s="228"/>
      <c r="Q16" s="229">
        <f>Q14</f>
        <v>2440631</v>
      </c>
      <c r="R16" s="234"/>
      <c r="T16" s="233" t="str">
        <v/>
      </c>
    </row>
    <row r="17" ht="15" customHeight="1" spans="1:20">
      <c r="A17" s="200" t="str">
        <f>基本信息输入表!$K$6&amp;"填表人："&amp;基本信息输入表!$M$64</f>
        <v>产权持有单位填表人：胡晓东</v>
      </c>
      <c r="Q17" s="201" t="str">
        <f>"评估人员："&amp;基本信息输入表!$Q$64</f>
        <v>评估人员：甘欢</v>
      </c>
      <c r="S17" s="3" t="s">
        <v>474</v>
      </c>
      <c r="T17" s="5" t="str">
        <v/>
      </c>
    </row>
    <row r="18" customHeight="1" spans="1:20">
      <c r="A18" s="200" t="str">
        <f>"填表日期："&amp;YEAR(基本信息输入表!$O$64)&amp;"年"&amp;MONTH(基本信息输入表!$O$64)&amp;"月"&amp;DAY(基本信息输入表!$O$64)&amp;"日"</f>
        <v>填表日期：2024年7月11日</v>
      </c>
      <c r="T18" s="5" t="str">
        <v/>
      </c>
    </row>
  </sheetData>
  <mergeCells count="7">
    <mergeCell ref="A2:R2"/>
    <mergeCell ref="A3:R3"/>
    <mergeCell ref="Q4:R4"/>
    <mergeCell ref="P5:R5"/>
    <mergeCell ref="A14:C14"/>
    <mergeCell ref="A15:C15"/>
    <mergeCell ref="A16:C1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56" orientation="landscape"/>
  <headerFooter scaleWithDoc="0">
    <oddFooter>&amp;C&amp;"Arial Narrow,常规"&amp;10 &amp;"宋体,常规"第&amp;"Arial Narrow,常规"&amp;P&amp;"宋体,常规"页，共&amp;"Arial Narrow,常规"&amp;N&amp;"宋体,常规"页</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dimension ref="A1:AF28"/>
  <sheetViews>
    <sheetView showGridLines="0" topLeftCell="A10" workbookViewId="0">
      <selection activeCell="G25" sqref="G25"/>
    </sheetView>
  </sheetViews>
  <sheetFormatPr defaultColWidth="9" defaultRowHeight="15.75" customHeight="1"/>
  <cols>
    <col min="1" max="1" width="4.19166666666667" style="3" customWidth="1"/>
    <col min="2" max="6" width="8.19166666666667" style="3" customWidth="1"/>
    <col min="7" max="7" width="4.69166666666667" style="3" customWidth="1"/>
    <col min="8" max="8" width="6" style="3" customWidth="1"/>
    <col min="9" max="9" width="5.81666666666667" style="3" customWidth="1"/>
    <col min="10" max="10" width="5" style="3" customWidth="1"/>
    <col min="11" max="11" width="6.81666666666667" style="3" customWidth="1"/>
    <col min="12" max="12" width="7.69166666666667" style="3" customWidth="1"/>
    <col min="13" max="13" width="9.19166666666667" style="3" customWidth="1"/>
    <col min="14" max="14" width="8.69166666666667" style="3" customWidth="1"/>
    <col min="15" max="15" width="4.69166666666667" style="3" customWidth="1"/>
    <col min="16" max="16" width="3.69166666666667" style="3" customWidth="1"/>
    <col min="17" max="17" width="4.19166666666667" style="3" customWidth="1"/>
    <col min="18" max="18" width="4.31666666666667" style="3" customWidth="1"/>
    <col min="19" max="20" width="3.19166666666667" style="3" customWidth="1"/>
    <col min="21" max="21" width="3.81666666666667" style="3" customWidth="1"/>
    <col min="22" max="22" width="3" style="3" customWidth="1"/>
    <col min="23" max="23" width="4.31666666666667" style="3" customWidth="1"/>
    <col min="24" max="24" width="4.19166666666667" style="3" customWidth="1"/>
    <col min="25" max="25" width="4.31666666666667" style="3" customWidth="1"/>
    <col min="26" max="26" width="9.19166666666667" style="3" customWidth="1"/>
    <col min="27" max="27" width="5.69166666666667" style="3" customWidth="1"/>
    <col min="28" max="28" width="10.6916666666667" style="3" customWidth="1"/>
    <col min="29" max="29" width="7.69166666666667" style="3" customWidth="1"/>
    <col min="30" max="30" width="6" style="3" customWidth="1"/>
    <col min="31" max="31" width="15.6916666666667" style="3" customWidth="1"/>
    <col min="32" max="32" width="5.81666666666667" style="5" customWidth="1"/>
    <col min="33" max="33" width="9" style="3" customWidth="1"/>
    <col min="34" max="16384" width="9" style="3"/>
  </cols>
  <sheetData>
    <row r="1" customHeight="1" spans="1:32">
      <c r="A1" s="6" t="s">
        <v>0</v>
      </c>
      <c r="AE1" s="22" t="str">
        <f t="array" ref="AE1:AF1">"请勿删除或清空该列内容"</f>
        <v>请勿删除或清空该列内容</v>
      </c>
      <c r="AF1" s="23" t="str">
        <v>请勿删除或清空该列内容</v>
      </c>
    </row>
    <row r="2" s="1" customFormat="1" ht="30" customHeight="1" spans="1:32">
      <c r="A2" s="7" t="s">
        <v>1043</v>
      </c>
      <c r="AF2" s="25" t="str">
        <f t="array" ref="AF2:AF7">""</f>
        <v/>
      </c>
    </row>
    <row r="3" customHeight="1" spans="1:32">
      <c r="A3" s="4" t="str">
        <f>"评估基准日："&amp;TEXT(基本信息输入表!M7,"yyyy年mm月dd日")</f>
        <v>评估基准日：2024年06月30日</v>
      </c>
      <c r="AF3" s="5" t="str">
        <v/>
      </c>
    </row>
    <row r="4" ht="14.25" customHeight="1" spans="1:32">
      <c r="A4" s="4"/>
      <c r="B4" s="4"/>
      <c r="C4" s="4"/>
      <c r="D4" s="4"/>
      <c r="E4" s="4"/>
      <c r="F4" s="4"/>
      <c r="G4" s="4"/>
      <c r="H4" s="4"/>
      <c r="I4" s="4"/>
      <c r="J4" s="4"/>
      <c r="K4" s="4"/>
      <c r="L4" s="4"/>
      <c r="M4" s="4"/>
      <c r="N4" s="4"/>
      <c r="O4" s="4"/>
      <c r="P4" s="4"/>
      <c r="Q4" s="4"/>
      <c r="R4" s="4"/>
      <c r="S4" s="4"/>
      <c r="T4" s="4"/>
      <c r="U4" s="4"/>
      <c r="V4" s="4"/>
      <c r="W4" s="4"/>
      <c r="X4" s="4"/>
      <c r="Y4" s="4"/>
      <c r="Z4" s="4"/>
      <c r="AA4" s="4"/>
      <c r="AB4" s="4"/>
      <c r="AC4" s="4"/>
      <c r="AD4" s="8" t="s">
        <v>1044</v>
      </c>
      <c r="AF4" s="5" t="str">
        <v/>
      </c>
    </row>
    <row r="5" customHeight="1" spans="1:32">
      <c r="A5" s="9" t="str">
        <f>基本信息输入表!K6&amp;"："&amp;基本信息输入表!M6</f>
        <v>产权持有单位：贵州林东煤业发展有限责任公司</v>
      </c>
      <c r="B5" s="10"/>
      <c r="C5" s="10"/>
      <c r="D5" s="10"/>
      <c r="E5" s="10"/>
      <c r="F5" s="10"/>
      <c r="G5" s="10"/>
      <c r="H5" s="10"/>
      <c r="I5" s="10"/>
      <c r="J5" s="10"/>
      <c r="K5" s="10"/>
      <c r="AD5" s="8" t="s">
        <v>445</v>
      </c>
      <c r="AF5" s="5" t="str">
        <v/>
      </c>
    </row>
    <row r="6" s="186" customFormat="1" ht="29.55" customHeight="1" spans="1:32">
      <c r="A6" s="121" t="s">
        <v>472</v>
      </c>
      <c r="B6" s="188" t="s">
        <v>1019</v>
      </c>
      <c r="C6" s="121" t="s">
        <v>1045</v>
      </c>
      <c r="D6" s="121" t="s">
        <v>1046</v>
      </c>
      <c r="E6" s="121" t="s">
        <v>679</v>
      </c>
      <c r="F6" s="121" t="s">
        <v>1021</v>
      </c>
      <c r="G6" s="121" t="s">
        <v>642</v>
      </c>
      <c r="H6" s="121" t="s">
        <v>655</v>
      </c>
      <c r="I6" s="121" t="s">
        <v>1023</v>
      </c>
      <c r="J6" s="121" t="s">
        <v>707</v>
      </c>
      <c r="K6" s="121" t="s">
        <v>1047</v>
      </c>
      <c r="L6" s="121" t="s">
        <v>902</v>
      </c>
      <c r="M6" s="121" t="s">
        <v>903</v>
      </c>
      <c r="N6" s="195" t="s">
        <v>284</v>
      </c>
      <c r="O6" s="196" t="s">
        <v>1048</v>
      </c>
      <c r="P6" s="196" t="s">
        <v>390</v>
      </c>
      <c r="Q6" s="196" t="s">
        <v>1049</v>
      </c>
      <c r="R6" s="196" t="s">
        <v>1050</v>
      </c>
      <c r="S6" s="196" t="s">
        <v>1051</v>
      </c>
      <c r="T6" s="196" t="s">
        <v>1052</v>
      </c>
      <c r="U6" s="196" t="s">
        <v>1053</v>
      </c>
      <c r="V6" s="196" t="s">
        <v>1054</v>
      </c>
      <c r="W6" s="196" t="s">
        <v>1055</v>
      </c>
      <c r="X6" s="196" t="s">
        <v>1056</v>
      </c>
      <c r="Y6" s="196" t="s">
        <v>1057</v>
      </c>
      <c r="Z6" s="121" t="s">
        <v>914</v>
      </c>
      <c r="AA6" s="121" t="s">
        <v>709</v>
      </c>
      <c r="AB6" s="121" t="s">
        <v>915</v>
      </c>
      <c r="AC6" s="121" t="s">
        <v>218</v>
      </c>
      <c r="AD6" s="121" t="s">
        <v>348</v>
      </c>
      <c r="AE6" s="186" t="s">
        <v>518</v>
      </c>
      <c r="AF6" s="190" t="str">
        <v/>
      </c>
    </row>
    <row r="7" ht="15" customHeight="1" spans="1:32">
      <c r="A7" s="13" t="str">
        <f>IF(D7="","",ROW()-6)</f>
        <v/>
      </c>
      <c r="B7" s="13"/>
      <c r="C7" s="13"/>
      <c r="D7" s="14"/>
      <c r="E7" s="14"/>
      <c r="F7" s="14"/>
      <c r="G7" s="14"/>
      <c r="H7" s="54"/>
      <c r="I7" s="15"/>
      <c r="J7" s="15"/>
      <c r="K7" s="54"/>
      <c r="L7" s="16"/>
      <c r="M7" s="16"/>
      <c r="N7" s="197"/>
      <c r="O7" s="16"/>
      <c r="P7" s="16"/>
      <c r="Q7" s="16"/>
      <c r="R7" s="16"/>
      <c r="S7" s="16"/>
      <c r="T7" s="16"/>
      <c r="U7" s="16"/>
      <c r="V7" s="16"/>
      <c r="W7" s="16"/>
      <c r="X7" s="16"/>
      <c r="Y7" s="16"/>
      <c r="Z7" s="16"/>
      <c r="AA7" s="54"/>
      <c r="AB7" s="16">
        <f>IF(AA7="",Z7,Z7*AA7/100)</f>
        <v>0</v>
      </c>
      <c r="AC7" s="46" t="str">
        <f t="shared" ref="AC7" si="0">IF(M7-N7=0,"",(AB7-M7+N7)/(M7-N7)*100)</f>
        <v/>
      </c>
      <c r="AD7" s="14"/>
      <c r="AE7" s="4" t="str">
        <f>"A"&amp;ROW()-6</f>
        <v>A1</v>
      </c>
      <c r="AF7" s="5" t="str">
        <v/>
      </c>
    </row>
    <row r="8" ht="15" customHeight="1" spans="1:31">
      <c r="A8" s="13" t="str">
        <f t="shared" ref="A8:A23" si="1">IF(D8="","",ROW()-6)</f>
        <v/>
      </c>
      <c r="B8" s="13"/>
      <c r="C8" s="13"/>
      <c r="D8" s="14"/>
      <c r="E8" s="14"/>
      <c r="F8" s="14"/>
      <c r="G8" s="14"/>
      <c r="H8" s="54"/>
      <c r="I8" s="15"/>
      <c r="J8" s="15"/>
      <c r="K8" s="54"/>
      <c r="L8" s="16"/>
      <c r="M8" s="16"/>
      <c r="N8" s="197"/>
      <c r="O8" s="16"/>
      <c r="P8" s="16"/>
      <c r="Q8" s="16"/>
      <c r="R8" s="16"/>
      <c r="S8" s="16"/>
      <c r="T8" s="16"/>
      <c r="U8" s="16"/>
      <c r="V8" s="16"/>
      <c r="W8" s="16"/>
      <c r="X8" s="16"/>
      <c r="Y8" s="16"/>
      <c r="Z8" s="16"/>
      <c r="AA8" s="54"/>
      <c r="AB8" s="16">
        <f t="shared" ref="AB8:AB23" si="2">IF(AA8="",Z8,Z8*AA8/100)</f>
        <v>0</v>
      </c>
      <c r="AC8" s="46" t="str">
        <f t="shared" ref="AC8:AC26" si="3">IF(M8-N8=0,"",(AB8-M8+N8)/(M8-N8)*100)</f>
        <v/>
      </c>
      <c r="AD8" s="14"/>
      <c r="AE8" s="4" t="str">
        <f t="shared" ref="AE8:AE23" si="4">"A"&amp;ROW()-6</f>
        <v>A2</v>
      </c>
    </row>
    <row r="9" ht="15" customHeight="1" spans="1:31">
      <c r="A9" s="13" t="str">
        <f t="shared" si="1"/>
        <v/>
      </c>
      <c r="B9" s="13"/>
      <c r="C9" s="13"/>
      <c r="D9" s="14"/>
      <c r="E9" s="14"/>
      <c r="F9" s="14"/>
      <c r="G9" s="14"/>
      <c r="H9" s="54"/>
      <c r="I9" s="15"/>
      <c r="J9" s="15"/>
      <c r="K9" s="54"/>
      <c r="L9" s="16"/>
      <c r="M9" s="16"/>
      <c r="N9" s="197"/>
      <c r="O9" s="16"/>
      <c r="P9" s="16"/>
      <c r="Q9" s="16"/>
      <c r="R9" s="16"/>
      <c r="S9" s="16"/>
      <c r="T9" s="16"/>
      <c r="U9" s="16"/>
      <c r="V9" s="16"/>
      <c r="W9" s="16"/>
      <c r="X9" s="16"/>
      <c r="Y9" s="16"/>
      <c r="Z9" s="16"/>
      <c r="AA9" s="54"/>
      <c r="AB9" s="16">
        <f t="shared" si="2"/>
        <v>0</v>
      </c>
      <c r="AC9" s="46" t="str">
        <f t="shared" si="3"/>
        <v/>
      </c>
      <c r="AD9" s="14"/>
      <c r="AE9" s="4" t="str">
        <f t="shared" si="4"/>
        <v>A3</v>
      </c>
    </row>
    <row r="10" ht="15" customHeight="1" spans="1:31">
      <c r="A10" s="13" t="str">
        <f t="shared" si="1"/>
        <v/>
      </c>
      <c r="B10" s="13"/>
      <c r="C10" s="13"/>
      <c r="D10" s="14"/>
      <c r="E10" s="14"/>
      <c r="F10" s="14"/>
      <c r="G10" s="14"/>
      <c r="H10" s="54"/>
      <c r="I10" s="15"/>
      <c r="J10" s="15"/>
      <c r="K10" s="54"/>
      <c r="L10" s="16"/>
      <c r="M10" s="16"/>
      <c r="N10" s="16"/>
      <c r="O10" s="16"/>
      <c r="P10" s="16"/>
      <c r="Q10" s="16"/>
      <c r="R10" s="16"/>
      <c r="S10" s="16"/>
      <c r="T10" s="16"/>
      <c r="U10" s="16"/>
      <c r="V10" s="16"/>
      <c r="W10" s="16"/>
      <c r="X10" s="16"/>
      <c r="Y10" s="16"/>
      <c r="Z10" s="16"/>
      <c r="AA10" s="54"/>
      <c r="AB10" s="16">
        <f t="shared" si="2"/>
        <v>0</v>
      </c>
      <c r="AC10" s="46" t="str">
        <f t="shared" si="3"/>
        <v/>
      </c>
      <c r="AD10" s="14"/>
      <c r="AE10" s="4" t="str">
        <f t="shared" si="4"/>
        <v>A4</v>
      </c>
    </row>
    <row r="11" ht="15" customHeight="1" spans="1:31">
      <c r="A11" s="13" t="str">
        <f t="shared" si="1"/>
        <v/>
      </c>
      <c r="B11" s="13"/>
      <c r="C11" s="13"/>
      <c r="D11" s="14"/>
      <c r="E11" s="14"/>
      <c r="F11" s="14"/>
      <c r="G11" s="14"/>
      <c r="H11" s="54"/>
      <c r="I11" s="15"/>
      <c r="J11" s="15"/>
      <c r="K11" s="54"/>
      <c r="L11" s="16"/>
      <c r="M11" s="16"/>
      <c r="N11" s="16"/>
      <c r="O11" s="16"/>
      <c r="P11" s="16"/>
      <c r="Q11" s="16"/>
      <c r="R11" s="16"/>
      <c r="S11" s="16"/>
      <c r="T11" s="16"/>
      <c r="U11" s="16"/>
      <c r="V11" s="16"/>
      <c r="W11" s="16"/>
      <c r="X11" s="16"/>
      <c r="Y11" s="16"/>
      <c r="Z11" s="16"/>
      <c r="AA11" s="54"/>
      <c r="AB11" s="16">
        <f t="shared" si="2"/>
        <v>0</v>
      </c>
      <c r="AC11" s="46" t="str">
        <f t="shared" si="3"/>
        <v/>
      </c>
      <c r="AD11" s="14"/>
      <c r="AE11" s="4" t="str">
        <f t="shared" si="4"/>
        <v>A5</v>
      </c>
    </row>
    <row r="12" ht="15" customHeight="1" spans="1:31">
      <c r="A12" s="13" t="str">
        <f t="shared" si="1"/>
        <v/>
      </c>
      <c r="B12" s="13"/>
      <c r="C12" s="13"/>
      <c r="D12" s="14"/>
      <c r="E12" s="14"/>
      <c r="F12" s="14"/>
      <c r="G12" s="14"/>
      <c r="H12" s="54"/>
      <c r="I12" s="15"/>
      <c r="J12" s="15"/>
      <c r="K12" s="54"/>
      <c r="L12" s="16"/>
      <c r="M12" s="16"/>
      <c r="N12" s="16"/>
      <c r="O12" s="16"/>
      <c r="P12" s="16"/>
      <c r="Q12" s="16"/>
      <c r="R12" s="16"/>
      <c r="S12" s="16"/>
      <c r="T12" s="16"/>
      <c r="U12" s="16"/>
      <c r="V12" s="16"/>
      <c r="W12" s="16"/>
      <c r="X12" s="16"/>
      <c r="Y12" s="16"/>
      <c r="Z12" s="16"/>
      <c r="AA12" s="54"/>
      <c r="AB12" s="16">
        <f t="shared" si="2"/>
        <v>0</v>
      </c>
      <c r="AC12" s="46" t="str">
        <f t="shared" si="3"/>
        <v/>
      </c>
      <c r="AD12" s="14"/>
      <c r="AE12" s="4" t="str">
        <f t="shared" si="4"/>
        <v>A6</v>
      </c>
    </row>
    <row r="13" ht="15" customHeight="1" spans="1:31">
      <c r="A13" s="13" t="str">
        <f t="shared" si="1"/>
        <v/>
      </c>
      <c r="B13" s="13"/>
      <c r="C13" s="13"/>
      <c r="D13" s="14"/>
      <c r="E13" s="14"/>
      <c r="F13" s="14"/>
      <c r="G13" s="14"/>
      <c r="H13" s="54"/>
      <c r="I13" s="15"/>
      <c r="J13" s="15"/>
      <c r="K13" s="54"/>
      <c r="L13" s="16"/>
      <c r="M13" s="16"/>
      <c r="N13" s="16"/>
      <c r="O13" s="16"/>
      <c r="P13" s="16"/>
      <c r="Q13" s="16"/>
      <c r="R13" s="16"/>
      <c r="S13" s="16"/>
      <c r="T13" s="16"/>
      <c r="U13" s="16"/>
      <c r="V13" s="16"/>
      <c r="W13" s="16"/>
      <c r="X13" s="16"/>
      <c r="Y13" s="16"/>
      <c r="Z13" s="16"/>
      <c r="AA13" s="54"/>
      <c r="AB13" s="16">
        <f t="shared" si="2"/>
        <v>0</v>
      </c>
      <c r="AC13" s="46" t="str">
        <f t="shared" si="3"/>
        <v/>
      </c>
      <c r="AD13" s="14"/>
      <c r="AE13" s="4" t="str">
        <f t="shared" si="4"/>
        <v>A7</v>
      </c>
    </row>
    <row r="14" ht="15" customHeight="1" spans="1:31">
      <c r="A14" s="13" t="str">
        <f t="shared" si="1"/>
        <v/>
      </c>
      <c r="B14" s="13"/>
      <c r="C14" s="13"/>
      <c r="D14" s="14"/>
      <c r="E14" s="14"/>
      <c r="F14" s="14"/>
      <c r="G14" s="14"/>
      <c r="H14" s="54"/>
      <c r="I14" s="15"/>
      <c r="J14" s="15"/>
      <c r="K14" s="54"/>
      <c r="L14" s="16"/>
      <c r="M14" s="16"/>
      <c r="N14" s="16"/>
      <c r="O14" s="16"/>
      <c r="P14" s="16"/>
      <c r="Q14" s="16"/>
      <c r="R14" s="16"/>
      <c r="S14" s="16"/>
      <c r="T14" s="16"/>
      <c r="U14" s="16"/>
      <c r="V14" s="16"/>
      <c r="W14" s="16"/>
      <c r="X14" s="16"/>
      <c r="Y14" s="16"/>
      <c r="Z14" s="16"/>
      <c r="AA14" s="54"/>
      <c r="AB14" s="16">
        <f t="shared" si="2"/>
        <v>0</v>
      </c>
      <c r="AC14" s="46" t="str">
        <f t="shared" si="3"/>
        <v/>
      </c>
      <c r="AD14" s="14"/>
      <c r="AE14" s="4" t="str">
        <f t="shared" si="4"/>
        <v>A8</v>
      </c>
    </row>
    <row r="15" ht="15" customHeight="1" spans="1:31">
      <c r="A15" s="13" t="str">
        <f t="shared" si="1"/>
        <v/>
      </c>
      <c r="B15" s="13"/>
      <c r="C15" s="13"/>
      <c r="D15" s="14"/>
      <c r="E15" s="14"/>
      <c r="F15" s="14"/>
      <c r="G15" s="14"/>
      <c r="H15" s="54"/>
      <c r="I15" s="15"/>
      <c r="J15" s="15"/>
      <c r="K15" s="54"/>
      <c r="L15" s="16"/>
      <c r="M15" s="16"/>
      <c r="N15" s="16"/>
      <c r="O15" s="16"/>
      <c r="P15" s="16"/>
      <c r="Q15" s="16"/>
      <c r="R15" s="16"/>
      <c r="S15" s="16"/>
      <c r="T15" s="16"/>
      <c r="U15" s="16"/>
      <c r="V15" s="16"/>
      <c r="W15" s="16"/>
      <c r="X15" s="16"/>
      <c r="Y15" s="16"/>
      <c r="Z15" s="16"/>
      <c r="AA15" s="54"/>
      <c r="AB15" s="16">
        <f t="shared" si="2"/>
        <v>0</v>
      </c>
      <c r="AC15" s="46" t="str">
        <f t="shared" si="3"/>
        <v/>
      </c>
      <c r="AD15" s="14"/>
      <c r="AE15" s="4" t="str">
        <f t="shared" si="4"/>
        <v>A9</v>
      </c>
    </row>
    <row r="16" ht="15" customHeight="1" spans="1:31">
      <c r="A16" s="13" t="str">
        <f t="shared" si="1"/>
        <v/>
      </c>
      <c r="B16" s="13"/>
      <c r="C16" s="13"/>
      <c r="D16" s="14"/>
      <c r="E16" s="14"/>
      <c r="F16" s="14"/>
      <c r="G16" s="14"/>
      <c r="H16" s="54"/>
      <c r="I16" s="15"/>
      <c r="J16" s="15"/>
      <c r="K16" s="54"/>
      <c r="L16" s="16"/>
      <c r="M16" s="16"/>
      <c r="N16" s="16"/>
      <c r="O16" s="16"/>
      <c r="P16" s="16"/>
      <c r="Q16" s="16"/>
      <c r="R16" s="16"/>
      <c r="S16" s="16"/>
      <c r="T16" s="16"/>
      <c r="U16" s="16"/>
      <c r="V16" s="16"/>
      <c r="W16" s="16"/>
      <c r="X16" s="16"/>
      <c r="Y16" s="16"/>
      <c r="Z16" s="16"/>
      <c r="AA16" s="54"/>
      <c r="AB16" s="16">
        <f t="shared" si="2"/>
        <v>0</v>
      </c>
      <c r="AC16" s="46" t="str">
        <f t="shared" si="3"/>
        <v/>
      </c>
      <c r="AD16" s="14"/>
      <c r="AE16" s="4" t="str">
        <f t="shared" si="4"/>
        <v>A10</v>
      </c>
    </row>
    <row r="17" ht="15" customHeight="1" spans="1:31">
      <c r="A17" s="13" t="str">
        <f t="shared" si="1"/>
        <v/>
      </c>
      <c r="B17" s="13"/>
      <c r="C17" s="13"/>
      <c r="D17" s="14"/>
      <c r="E17" s="14"/>
      <c r="F17" s="14"/>
      <c r="G17" s="14"/>
      <c r="H17" s="54"/>
      <c r="I17" s="15"/>
      <c r="J17" s="15"/>
      <c r="K17" s="54"/>
      <c r="L17" s="16"/>
      <c r="M17" s="16"/>
      <c r="N17" s="16"/>
      <c r="O17" s="16"/>
      <c r="P17" s="16"/>
      <c r="Q17" s="16"/>
      <c r="R17" s="16"/>
      <c r="S17" s="16"/>
      <c r="T17" s="16"/>
      <c r="U17" s="16"/>
      <c r="V17" s="16"/>
      <c r="W17" s="16"/>
      <c r="X17" s="16"/>
      <c r="Y17" s="16"/>
      <c r="Z17" s="16"/>
      <c r="AA17" s="54"/>
      <c r="AB17" s="16">
        <f t="shared" si="2"/>
        <v>0</v>
      </c>
      <c r="AC17" s="46" t="str">
        <f t="shared" si="3"/>
        <v/>
      </c>
      <c r="AD17" s="14"/>
      <c r="AE17" s="4" t="str">
        <f t="shared" si="4"/>
        <v>A11</v>
      </c>
    </row>
    <row r="18" ht="15" customHeight="1" spans="1:31">
      <c r="A18" s="13" t="str">
        <f t="shared" si="1"/>
        <v/>
      </c>
      <c r="B18" s="13"/>
      <c r="C18" s="13"/>
      <c r="D18" s="14"/>
      <c r="E18" s="14"/>
      <c r="F18" s="14"/>
      <c r="G18" s="14"/>
      <c r="H18" s="54"/>
      <c r="I18" s="15"/>
      <c r="J18" s="15"/>
      <c r="K18" s="54"/>
      <c r="L18" s="16"/>
      <c r="M18" s="16"/>
      <c r="N18" s="16"/>
      <c r="O18" s="16"/>
      <c r="P18" s="16"/>
      <c r="Q18" s="16"/>
      <c r="R18" s="16"/>
      <c r="S18" s="16"/>
      <c r="T18" s="16"/>
      <c r="U18" s="16"/>
      <c r="V18" s="16"/>
      <c r="W18" s="16"/>
      <c r="X18" s="16"/>
      <c r="Y18" s="16"/>
      <c r="Z18" s="16"/>
      <c r="AA18" s="54"/>
      <c r="AB18" s="16">
        <f t="shared" si="2"/>
        <v>0</v>
      </c>
      <c r="AC18" s="46" t="str">
        <f t="shared" si="3"/>
        <v/>
      </c>
      <c r="AD18" s="14"/>
      <c r="AE18" s="4" t="str">
        <f t="shared" si="4"/>
        <v>A12</v>
      </c>
    </row>
    <row r="19" ht="15" customHeight="1" spans="1:31">
      <c r="A19" s="13" t="str">
        <f t="shared" si="1"/>
        <v/>
      </c>
      <c r="B19" s="13"/>
      <c r="C19" s="13"/>
      <c r="D19" s="14"/>
      <c r="E19" s="14"/>
      <c r="F19" s="14"/>
      <c r="G19" s="14"/>
      <c r="H19" s="54"/>
      <c r="I19" s="15"/>
      <c r="J19" s="15"/>
      <c r="K19" s="54"/>
      <c r="L19" s="16"/>
      <c r="M19" s="16"/>
      <c r="N19" s="16"/>
      <c r="O19" s="16"/>
      <c r="P19" s="16"/>
      <c r="Q19" s="16"/>
      <c r="R19" s="16"/>
      <c r="S19" s="16"/>
      <c r="T19" s="16"/>
      <c r="U19" s="16"/>
      <c r="V19" s="16"/>
      <c r="W19" s="16"/>
      <c r="X19" s="16"/>
      <c r="Y19" s="16"/>
      <c r="Z19" s="16"/>
      <c r="AA19" s="54"/>
      <c r="AB19" s="16">
        <f t="shared" si="2"/>
        <v>0</v>
      </c>
      <c r="AC19" s="46" t="str">
        <f t="shared" si="3"/>
        <v/>
      </c>
      <c r="AD19" s="14"/>
      <c r="AE19" s="4" t="str">
        <f t="shared" si="4"/>
        <v>A13</v>
      </c>
    </row>
    <row r="20" ht="15" customHeight="1" spans="1:31">
      <c r="A20" s="13" t="str">
        <f t="shared" si="1"/>
        <v/>
      </c>
      <c r="B20" s="13"/>
      <c r="C20" s="13"/>
      <c r="D20" s="14"/>
      <c r="E20" s="14"/>
      <c r="F20" s="14"/>
      <c r="G20" s="14"/>
      <c r="H20" s="54"/>
      <c r="I20" s="15"/>
      <c r="J20" s="15"/>
      <c r="K20" s="54"/>
      <c r="L20" s="16"/>
      <c r="M20" s="16"/>
      <c r="N20" s="16"/>
      <c r="O20" s="16"/>
      <c r="P20" s="16"/>
      <c r="Q20" s="16"/>
      <c r="R20" s="16"/>
      <c r="S20" s="16"/>
      <c r="T20" s="16"/>
      <c r="U20" s="16"/>
      <c r="V20" s="16"/>
      <c r="W20" s="16"/>
      <c r="X20" s="16"/>
      <c r="Y20" s="16"/>
      <c r="Z20" s="16"/>
      <c r="AA20" s="54"/>
      <c r="AB20" s="16">
        <f t="shared" si="2"/>
        <v>0</v>
      </c>
      <c r="AC20" s="46" t="str">
        <f t="shared" si="3"/>
        <v/>
      </c>
      <c r="AD20" s="14"/>
      <c r="AE20" s="4" t="str">
        <f t="shared" si="4"/>
        <v>A14</v>
      </c>
    </row>
    <row r="21" ht="15" customHeight="1" spans="1:31">
      <c r="A21" s="13" t="str">
        <f t="shared" si="1"/>
        <v/>
      </c>
      <c r="B21" s="13"/>
      <c r="C21" s="13"/>
      <c r="D21" s="14"/>
      <c r="E21" s="14"/>
      <c r="F21" s="14"/>
      <c r="G21" s="14"/>
      <c r="H21" s="54"/>
      <c r="I21" s="15"/>
      <c r="J21" s="15"/>
      <c r="K21" s="54"/>
      <c r="L21" s="16"/>
      <c r="M21" s="16"/>
      <c r="N21" s="16"/>
      <c r="O21" s="16"/>
      <c r="P21" s="16"/>
      <c r="Q21" s="16"/>
      <c r="R21" s="16"/>
      <c r="S21" s="16"/>
      <c r="T21" s="16"/>
      <c r="U21" s="16"/>
      <c r="V21" s="16"/>
      <c r="W21" s="16"/>
      <c r="X21" s="16"/>
      <c r="Y21" s="16"/>
      <c r="Z21" s="16"/>
      <c r="AA21" s="54"/>
      <c r="AB21" s="16">
        <f t="shared" si="2"/>
        <v>0</v>
      </c>
      <c r="AC21" s="46" t="str">
        <f t="shared" si="3"/>
        <v/>
      </c>
      <c r="AD21" s="14"/>
      <c r="AE21" s="4" t="str">
        <f t="shared" si="4"/>
        <v>A15</v>
      </c>
    </row>
    <row r="22" ht="15" customHeight="1" spans="1:31">
      <c r="A22" s="13" t="str">
        <f t="shared" si="1"/>
        <v/>
      </c>
      <c r="B22" s="13"/>
      <c r="C22" s="13"/>
      <c r="D22" s="14"/>
      <c r="E22" s="14"/>
      <c r="F22" s="14"/>
      <c r="G22" s="14"/>
      <c r="H22" s="54"/>
      <c r="I22" s="15"/>
      <c r="J22" s="15"/>
      <c r="K22" s="54"/>
      <c r="L22" s="16"/>
      <c r="M22" s="16"/>
      <c r="N22" s="16"/>
      <c r="O22" s="16"/>
      <c r="P22" s="16"/>
      <c r="Q22" s="16"/>
      <c r="R22" s="16"/>
      <c r="S22" s="16"/>
      <c r="T22" s="16"/>
      <c r="U22" s="16"/>
      <c r="V22" s="16"/>
      <c r="W22" s="16"/>
      <c r="X22" s="16"/>
      <c r="Y22" s="16"/>
      <c r="Z22" s="16"/>
      <c r="AA22" s="54"/>
      <c r="AB22" s="16">
        <f t="shared" si="2"/>
        <v>0</v>
      </c>
      <c r="AC22" s="46" t="str">
        <f t="shared" si="3"/>
        <v/>
      </c>
      <c r="AD22" s="14"/>
      <c r="AE22" s="4" t="str">
        <f t="shared" si="4"/>
        <v>A16</v>
      </c>
    </row>
    <row r="23" ht="15" customHeight="1" spans="1:32">
      <c r="A23" s="13" t="str">
        <f t="shared" si="1"/>
        <v/>
      </c>
      <c r="B23" s="13"/>
      <c r="C23" s="13"/>
      <c r="D23" s="14"/>
      <c r="E23" s="14"/>
      <c r="F23" s="14"/>
      <c r="G23" s="14"/>
      <c r="H23" s="54"/>
      <c r="I23" s="15"/>
      <c r="J23" s="15"/>
      <c r="K23" s="54"/>
      <c r="L23" s="16"/>
      <c r="M23" s="16"/>
      <c r="N23" s="16"/>
      <c r="O23" s="16"/>
      <c r="P23" s="16"/>
      <c r="Q23" s="16"/>
      <c r="R23" s="16"/>
      <c r="S23" s="16"/>
      <c r="T23" s="16"/>
      <c r="U23" s="16"/>
      <c r="V23" s="16"/>
      <c r="W23" s="16"/>
      <c r="X23" s="16"/>
      <c r="Y23" s="16"/>
      <c r="Z23" s="16"/>
      <c r="AA23" s="54"/>
      <c r="AB23" s="16">
        <f t="shared" si="2"/>
        <v>0</v>
      </c>
      <c r="AC23" s="46" t="str">
        <f t="shared" si="3"/>
        <v/>
      </c>
      <c r="AD23" s="14"/>
      <c r="AE23" s="4" t="str">
        <f t="shared" si="4"/>
        <v>A17</v>
      </c>
      <c r="AF23" s="5" t="str">
        <f t="array" ref="AF23:AF28">""</f>
        <v/>
      </c>
    </row>
    <row r="24" ht="15" customHeight="1" spans="1:32">
      <c r="A24" s="13" t="s">
        <v>1058</v>
      </c>
      <c r="B24" s="66"/>
      <c r="C24" s="66"/>
      <c r="D24" s="63"/>
      <c r="E24" s="14"/>
      <c r="F24" s="14"/>
      <c r="G24" s="14"/>
      <c r="H24" s="54">
        <f>SUM(H7:H23)</f>
        <v>0</v>
      </c>
      <c r="I24" s="57"/>
      <c r="J24" s="57"/>
      <c r="K24" s="54"/>
      <c r="L24" s="76">
        <f>SUM(L7:L23)</f>
        <v>0</v>
      </c>
      <c r="M24" s="76">
        <f>SUM(M7:M23)</f>
        <v>0</v>
      </c>
      <c r="N24" s="76">
        <f>SUM(N7:N23)</f>
        <v>0</v>
      </c>
      <c r="O24" s="76"/>
      <c r="P24" s="76"/>
      <c r="Q24" s="76"/>
      <c r="R24" s="76"/>
      <c r="S24" s="76"/>
      <c r="T24" s="76"/>
      <c r="U24" s="76"/>
      <c r="V24" s="76"/>
      <c r="W24" s="76"/>
      <c r="X24" s="76"/>
      <c r="Y24" s="76"/>
      <c r="Z24" s="76">
        <f>SUM(Z7:Z23)</f>
        <v>0</v>
      </c>
      <c r="AA24" s="76"/>
      <c r="AB24" s="76">
        <f>SUM(AB7:AB23)</f>
        <v>0</v>
      </c>
      <c r="AC24" s="198" t="str">
        <f t="shared" si="3"/>
        <v/>
      </c>
      <c r="AD24" s="14"/>
      <c r="AE24" s="4"/>
      <c r="AF24" s="5" t="str">
        <v/>
      </c>
    </row>
    <row r="25" ht="15" customHeight="1" spans="1:32">
      <c r="A25" s="13" t="s">
        <v>1059</v>
      </c>
      <c r="B25" s="66"/>
      <c r="C25" s="66"/>
      <c r="D25" s="63"/>
      <c r="E25" s="14"/>
      <c r="F25" s="14"/>
      <c r="G25" s="14"/>
      <c r="H25" s="54"/>
      <c r="I25" s="57"/>
      <c r="J25" s="57"/>
      <c r="K25" s="54"/>
      <c r="L25" s="76"/>
      <c r="M25" s="76">
        <f>N24</f>
        <v>0</v>
      </c>
      <c r="N25" s="76"/>
      <c r="O25" s="76"/>
      <c r="P25" s="76"/>
      <c r="Q25" s="76"/>
      <c r="R25" s="76"/>
      <c r="S25" s="76"/>
      <c r="T25" s="76"/>
      <c r="U25" s="76"/>
      <c r="V25" s="76"/>
      <c r="W25" s="76"/>
      <c r="X25" s="76"/>
      <c r="Y25" s="76"/>
      <c r="Z25" s="76"/>
      <c r="AA25" s="76"/>
      <c r="AB25" s="76"/>
      <c r="AC25" s="198"/>
      <c r="AD25" s="14"/>
      <c r="AE25" s="4"/>
      <c r="AF25" s="5" t="str">
        <v/>
      </c>
    </row>
    <row r="26" ht="15" customHeight="1" spans="1:32">
      <c r="A26" s="19" t="s">
        <v>1060</v>
      </c>
      <c r="B26" s="10"/>
      <c r="C26" s="10"/>
      <c r="D26" s="64"/>
      <c r="E26" s="19"/>
      <c r="F26" s="19"/>
      <c r="G26" s="19"/>
      <c r="H26" s="19"/>
      <c r="I26" s="21"/>
      <c r="J26" s="31"/>
      <c r="K26" s="31"/>
      <c r="L26" s="133">
        <f>L24-L25</f>
        <v>0</v>
      </c>
      <c r="M26" s="133">
        <f>M24-M25</f>
        <v>0</v>
      </c>
      <c r="N26" s="133"/>
      <c r="O26" s="133"/>
      <c r="P26" s="133"/>
      <c r="Q26" s="133"/>
      <c r="R26" s="133"/>
      <c r="S26" s="133"/>
      <c r="T26" s="133"/>
      <c r="U26" s="133"/>
      <c r="V26" s="133"/>
      <c r="W26" s="133"/>
      <c r="X26" s="133"/>
      <c r="Y26" s="133"/>
      <c r="Z26" s="194">
        <f>Z24</f>
        <v>0</v>
      </c>
      <c r="AA26" s="133"/>
      <c r="AB26" s="194">
        <f>AB24</f>
        <v>0</v>
      </c>
      <c r="AC26" s="198" t="str">
        <f t="shared" si="3"/>
        <v/>
      </c>
      <c r="AD26" s="189"/>
      <c r="AF26" s="5" t="str">
        <v/>
      </c>
    </row>
    <row r="27" ht="15" customHeight="1" spans="1:32">
      <c r="A27" s="3" t="str">
        <f>基本信息输入表!$K$6&amp;"填表人："&amp;基本信息输入表!$M$65</f>
        <v>产权持有单位填表人：胡晓东</v>
      </c>
      <c r="AB27" s="3" t="str">
        <f>"评估人员："&amp;基本信息输入表!$Q$65</f>
        <v>评估人员：</v>
      </c>
      <c r="AE27" s="3" t="s">
        <v>474</v>
      </c>
      <c r="AF27" s="5" t="str">
        <v/>
      </c>
    </row>
    <row r="28" customHeight="1" spans="1:32">
      <c r="A28" s="3" t="str">
        <f>"填表日期："&amp;YEAR(基本信息输入表!$O$65)&amp;"年"&amp;MONTH(基本信息输入表!$O$65)&amp;"月"&amp;DAY(基本信息输入表!$O$65)&amp;"日"</f>
        <v>填表日期：2024年7月11日</v>
      </c>
      <c r="AF28" s="5" t="str">
        <v/>
      </c>
    </row>
  </sheetData>
  <mergeCells count="6">
    <mergeCell ref="A2:AD2"/>
    <mergeCell ref="A3:AD3"/>
    <mergeCell ref="A5:K5"/>
    <mergeCell ref="A24:D24"/>
    <mergeCell ref="A25:D25"/>
    <mergeCell ref="A26:D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70" orientation="landscape"/>
  <headerFooter scaleWithDoc="0">
    <oddFooter>&amp;C&amp;"Arial Narrow,常规"&amp;10 &amp;"宋体,常规"第&amp;"Arial Narrow,常规"&amp;P&amp;"宋体,常规"页，共&amp;"Arial Narrow,常规"&amp;N&amp;"宋体,常规"页</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dimension ref="A1:AG31"/>
  <sheetViews>
    <sheetView showGridLines="0" view="pageBreakPreview" zoomScale="60" zoomScaleNormal="100" workbookViewId="0">
      <selection activeCell="X16" sqref="X16"/>
    </sheetView>
  </sheetViews>
  <sheetFormatPr defaultColWidth="9" defaultRowHeight="15.75" customHeight="1"/>
  <cols>
    <col min="1" max="1" width="5.19166666666667" style="3" customWidth="1"/>
    <col min="2" max="2" width="13.9416666666667" style="3" customWidth="1"/>
    <col min="3" max="3" width="17.3166666666667" style="3" customWidth="1"/>
    <col min="4" max="4" width="21.0666666666667" style="3" customWidth="1"/>
    <col min="5" max="5" width="26" style="3" customWidth="1"/>
    <col min="6" max="6" width="4.69166666666667" style="3" customWidth="1"/>
    <col min="7" max="8" width="8.875" style="3" customWidth="1"/>
    <col min="9" max="9" width="11.25" style="3" customWidth="1"/>
    <col min="10" max="11" width="9.75" style="3" customWidth="1"/>
    <col min="12" max="12" width="4.69166666666667" style="3" customWidth="1"/>
    <col min="13" max="15" width="13.9416666666667" style="3" customWidth="1"/>
    <col min="16" max="16" width="3.81666666666667" style="3" customWidth="1"/>
    <col min="17" max="17" width="2.69166666666667" style="3" customWidth="1"/>
    <col min="18" max="18" width="4.69166666666667" style="3" customWidth="1"/>
    <col min="19" max="19" width="4.19166666666667" style="3" customWidth="1"/>
    <col min="20" max="20" width="3.5" style="3" customWidth="1"/>
    <col min="21" max="22" width="3.69166666666667" style="3" customWidth="1"/>
    <col min="23" max="23" width="3.31666666666667" style="3" customWidth="1"/>
    <col min="24" max="24" width="3.69166666666667" style="3" customWidth="1"/>
    <col min="25" max="25" width="4.19166666666667" style="3" customWidth="1"/>
    <col min="26" max="26" width="3.69166666666667" style="3" customWidth="1"/>
    <col min="27" max="27" width="13.9416666666667" style="3" customWidth="1"/>
    <col min="28" max="28" width="6.69166666666667" style="3" customWidth="1"/>
    <col min="29" max="29" width="13.9416666666667" style="3" customWidth="1"/>
    <col min="30" max="30" width="6.69166666666667" style="3" customWidth="1"/>
    <col min="31" max="31" width="16.5666666666667" style="3" customWidth="1"/>
    <col min="32" max="32" width="15.1916666666667" style="3" customWidth="1"/>
    <col min="33" max="33" width="7.19166666666667" style="5" customWidth="1"/>
    <col min="34" max="34" width="9" style="3" customWidth="1"/>
    <col min="35" max="16384" width="9" style="3"/>
  </cols>
  <sheetData>
    <row r="1" customHeight="1" spans="1:33">
      <c r="A1" s="6" t="s">
        <v>0</v>
      </c>
      <c r="AF1" s="22" t="str">
        <f t="array" ref="AF1:AG1">"请勿删除或清空该列内容"</f>
        <v>请勿删除或清空该列内容</v>
      </c>
      <c r="AG1" s="23" t="str">
        <v>请勿删除或清空该列内容</v>
      </c>
    </row>
    <row r="2" s="1" customFormat="1" ht="30" customHeight="1" spans="1:33">
      <c r="A2" s="7" t="s">
        <v>1061</v>
      </c>
      <c r="AG2" s="25" t="str">
        <f t="array" ref="AG2:AG7">""</f>
        <v/>
      </c>
    </row>
    <row r="3" customHeight="1" spans="1:33">
      <c r="A3" s="4" t="str">
        <f>"评估基准日："&amp;TEXT(基本信息输入表!M7,"yyyy年mm月dd日")</f>
        <v>评估基准日：2024年06月30日</v>
      </c>
      <c r="AG3" s="5" t="str">
        <v/>
      </c>
    </row>
    <row r="4" ht="14.25" customHeight="1" spans="1:3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t="s">
        <v>1062</v>
      </c>
      <c r="AG4" s="5" t="str">
        <v/>
      </c>
    </row>
    <row r="5" customHeight="1" spans="1:33">
      <c r="A5" s="9" t="str">
        <f>基本信息输入表!K6&amp;"："&amp;基本信息输入表!M6</f>
        <v>产权持有单位：贵州林东煤业发展有限责任公司</v>
      </c>
      <c r="B5" s="10"/>
      <c r="C5" s="10"/>
      <c r="D5" s="10"/>
      <c r="E5" s="10"/>
      <c r="AE5" s="8" t="s">
        <v>445</v>
      </c>
      <c r="AG5" s="5" t="str">
        <v/>
      </c>
    </row>
    <row r="6" s="186" customFormat="1" ht="24" customHeight="1" spans="1:33">
      <c r="A6" s="121" t="s">
        <v>472</v>
      </c>
      <c r="B6" s="121" t="s">
        <v>1019</v>
      </c>
      <c r="C6" s="121" t="s">
        <v>1020</v>
      </c>
      <c r="D6" s="121" t="s">
        <v>679</v>
      </c>
      <c r="E6" s="121" t="s">
        <v>1021</v>
      </c>
      <c r="F6" s="121" t="s">
        <v>642</v>
      </c>
      <c r="G6" s="121" t="s">
        <v>655</v>
      </c>
      <c r="H6" s="121" t="s">
        <v>991</v>
      </c>
      <c r="I6" s="191" t="s">
        <v>1063</v>
      </c>
      <c r="J6" s="121" t="s">
        <v>1023</v>
      </c>
      <c r="K6" s="121" t="s">
        <v>707</v>
      </c>
      <c r="L6" s="121" t="s">
        <v>965</v>
      </c>
      <c r="M6" s="121" t="s">
        <v>902</v>
      </c>
      <c r="N6" s="121" t="s">
        <v>903</v>
      </c>
      <c r="O6" s="121" t="s">
        <v>284</v>
      </c>
      <c r="P6" s="121" t="s">
        <v>654</v>
      </c>
      <c r="Q6" s="121" t="s">
        <v>390</v>
      </c>
      <c r="R6" s="121" t="s">
        <v>1049</v>
      </c>
      <c r="S6" s="121" t="s">
        <v>1050</v>
      </c>
      <c r="T6" s="121" t="s">
        <v>1051</v>
      </c>
      <c r="U6" s="121" t="s">
        <v>1052</v>
      </c>
      <c r="V6" s="121" t="s">
        <v>1053</v>
      </c>
      <c r="W6" s="121" t="s">
        <v>1054</v>
      </c>
      <c r="X6" s="121" t="s">
        <v>1055</v>
      </c>
      <c r="Y6" s="121" t="s">
        <v>1056</v>
      </c>
      <c r="Z6" s="121" t="s">
        <v>1057</v>
      </c>
      <c r="AA6" s="121" t="s">
        <v>914</v>
      </c>
      <c r="AB6" s="121" t="s">
        <v>709</v>
      </c>
      <c r="AC6" s="121" t="s">
        <v>915</v>
      </c>
      <c r="AD6" s="121" t="s">
        <v>218</v>
      </c>
      <c r="AE6" s="121" t="s">
        <v>348</v>
      </c>
      <c r="AF6" s="186" t="s">
        <v>518</v>
      </c>
      <c r="AG6" s="190" t="str">
        <v/>
      </c>
    </row>
    <row r="7" ht="15" customHeight="1" spans="1:33">
      <c r="A7" s="13" t="str">
        <f>IF(C7="","",ROW()-6)</f>
        <v/>
      </c>
      <c r="B7" s="13"/>
      <c r="C7" s="14"/>
      <c r="D7" s="14"/>
      <c r="E7" s="14"/>
      <c r="F7" s="14"/>
      <c r="G7" s="54"/>
      <c r="H7" s="54"/>
      <c r="I7" s="54"/>
      <c r="J7" s="192"/>
      <c r="K7" s="192"/>
      <c r="L7" s="54"/>
      <c r="M7" s="16"/>
      <c r="N7" s="16"/>
      <c r="O7" s="16"/>
      <c r="P7" s="16"/>
      <c r="Q7" s="16"/>
      <c r="R7" s="16"/>
      <c r="S7" s="16"/>
      <c r="T7" s="16"/>
      <c r="U7" s="16"/>
      <c r="V7" s="16"/>
      <c r="W7" s="16"/>
      <c r="X7" s="16"/>
      <c r="Y7" s="16"/>
      <c r="Z7" s="16"/>
      <c r="AA7" s="16"/>
      <c r="AB7" s="54"/>
      <c r="AC7" s="16"/>
      <c r="AD7" s="31" t="str">
        <f t="shared" ref="AD7" si="0">IF(N7-O7=0,"",(AC7-N7+O7)/(N7-O7)*100)</f>
        <v/>
      </c>
      <c r="AE7" s="193"/>
      <c r="AF7" s="4" t="str">
        <f>"A"&amp;ROW()-6</f>
        <v>A1</v>
      </c>
      <c r="AG7" s="5" t="str">
        <v/>
      </c>
    </row>
    <row r="8" ht="15" customHeight="1" spans="1:32">
      <c r="A8" s="13" t="str">
        <f t="shared" ref="A8:A26" si="1">IF(C8="","",ROW()-6)</f>
        <v/>
      </c>
      <c r="B8" s="13"/>
      <c r="C8" s="14"/>
      <c r="D8" s="14"/>
      <c r="E8" s="14"/>
      <c r="F8" s="14"/>
      <c r="G8" s="54"/>
      <c r="H8" s="54"/>
      <c r="I8" s="54"/>
      <c r="J8" s="192"/>
      <c r="K8" s="192"/>
      <c r="L8" s="54"/>
      <c r="M8" s="16"/>
      <c r="N8" s="16"/>
      <c r="O8" s="16"/>
      <c r="P8" s="16"/>
      <c r="Q8" s="16"/>
      <c r="R8" s="16"/>
      <c r="S8" s="16"/>
      <c r="T8" s="16"/>
      <c r="U8" s="16"/>
      <c r="V8" s="16"/>
      <c r="W8" s="16"/>
      <c r="X8" s="16"/>
      <c r="Y8" s="16"/>
      <c r="Z8" s="16"/>
      <c r="AA8" s="16"/>
      <c r="AB8" s="54"/>
      <c r="AC8" s="16"/>
      <c r="AD8" s="31" t="str">
        <f t="shared" ref="AD8:AD29" si="2">IF(N8-O8=0,"",(AC8-N8+O8)/(N8-O8)*100)</f>
        <v/>
      </c>
      <c r="AE8" s="193"/>
      <c r="AF8" s="4" t="str">
        <f t="shared" ref="AF8:AF26" si="3">"A"&amp;ROW()-6</f>
        <v>A2</v>
      </c>
    </row>
    <row r="9" ht="15" customHeight="1" spans="1:32">
      <c r="A9" s="13" t="str">
        <f t="shared" si="1"/>
        <v/>
      </c>
      <c r="B9" s="13"/>
      <c r="C9" s="14"/>
      <c r="D9" s="14"/>
      <c r="E9" s="14"/>
      <c r="F9" s="14"/>
      <c r="G9" s="54"/>
      <c r="H9" s="54"/>
      <c r="I9" s="54"/>
      <c r="J9" s="192"/>
      <c r="K9" s="192"/>
      <c r="L9" s="54"/>
      <c r="M9" s="16"/>
      <c r="N9" s="16"/>
      <c r="O9" s="16"/>
      <c r="P9" s="16"/>
      <c r="Q9" s="16"/>
      <c r="R9" s="16"/>
      <c r="S9" s="16"/>
      <c r="T9" s="16"/>
      <c r="U9" s="16"/>
      <c r="V9" s="16"/>
      <c r="W9" s="16"/>
      <c r="X9" s="16"/>
      <c r="Y9" s="16"/>
      <c r="Z9" s="16"/>
      <c r="AA9" s="16"/>
      <c r="AB9" s="54"/>
      <c r="AC9" s="16"/>
      <c r="AD9" s="31" t="str">
        <f t="shared" si="2"/>
        <v/>
      </c>
      <c r="AE9" s="193"/>
      <c r="AF9" s="4" t="str">
        <f t="shared" si="3"/>
        <v>A3</v>
      </c>
    </row>
    <row r="10" ht="15" customHeight="1" spans="1:32">
      <c r="A10" s="13" t="str">
        <f t="shared" si="1"/>
        <v/>
      </c>
      <c r="B10" s="13"/>
      <c r="C10" s="14"/>
      <c r="D10" s="14"/>
      <c r="E10" s="14"/>
      <c r="F10" s="14"/>
      <c r="G10" s="54"/>
      <c r="H10" s="54"/>
      <c r="I10" s="54"/>
      <c r="J10" s="192"/>
      <c r="K10" s="192"/>
      <c r="L10" s="54"/>
      <c r="M10" s="16"/>
      <c r="N10" s="16"/>
      <c r="O10" s="16"/>
      <c r="P10" s="16"/>
      <c r="Q10" s="16"/>
      <c r="R10" s="16"/>
      <c r="S10" s="16"/>
      <c r="T10" s="16"/>
      <c r="U10" s="16"/>
      <c r="V10" s="16"/>
      <c r="W10" s="16"/>
      <c r="X10" s="16"/>
      <c r="Y10" s="16"/>
      <c r="Z10" s="16"/>
      <c r="AA10" s="16"/>
      <c r="AB10" s="54"/>
      <c r="AC10" s="16"/>
      <c r="AD10" s="31" t="str">
        <f t="shared" si="2"/>
        <v/>
      </c>
      <c r="AE10" s="193"/>
      <c r="AF10" s="4" t="str">
        <f t="shared" si="3"/>
        <v>A4</v>
      </c>
    </row>
    <row r="11" ht="15" customHeight="1" spans="1:32">
      <c r="A11" s="13" t="str">
        <f t="shared" si="1"/>
        <v/>
      </c>
      <c r="B11" s="13"/>
      <c r="C11" s="14"/>
      <c r="D11" s="14"/>
      <c r="E11" s="14"/>
      <c r="F11" s="14"/>
      <c r="G11" s="54"/>
      <c r="H11" s="54"/>
      <c r="I11" s="54"/>
      <c r="J11" s="192"/>
      <c r="K11" s="192"/>
      <c r="L11" s="54"/>
      <c r="M11" s="16"/>
      <c r="N11" s="16"/>
      <c r="O11" s="16"/>
      <c r="P11" s="16"/>
      <c r="Q11" s="16"/>
      <c r="R11" s="16"/>
      <c r="S11" s="16"/>
      <c r="T11" s="16"/>
      <c r="U11" s="16"/>
      <c r="V11" s="16"/>
      <c r="W11" s="16"/>
      <c r="X11" s="16"/>
      <c r="Y11" s="16"/>
      <c r="Z11" s="16"/>
      <c r="AA11" s="16"/>
      <c r="AB11" s="54"/>
      <c r="AC11" s="16"/>
      <c r="AD11" s="31" t="str">
        <f t="shared" si="2"/>
        <v/>
      </c>
      <c r="AE11" s="193"/>
      <c r="AF11" s="4" t="str">
        <f t="shared" si="3"/>
        <v>A5</v>
      </c>
    </row>
    <row r="12" ht="15" customHeight="1" spans="1:32">
      <c r="A12" s="13" t="str">
        <f t="shared" si="1"/>
        <v/>
      </c>
      <c r="B12" s="13"/>
      <c r="C12" s="14"/>
      <c r="D12" s="14"/>
      <c r="E12" s="14"/>
      <c r="F12" s="14"/>
      <c r="G12" s="54"/>
      <c r="H12" s="54"/>
      <c r="I12" s="54"/>
      <c r="J12" s="192"/>
      <c r="K12" s="192"/>
      <c r="L12" s="54"/>
      <c r="M12" s="16"/>
      <c r="N12" s="16"/>
      <c r="O12" s="16"/>
      <c r="P12" s="16"/>
      <c r="Q12" s="16"/>
      <c r="R12" s="16"/>
      <c r="S12" s="16"/>
      <c r="T12" s="16"/>
      <c r="U12" s="16"/>
      <c r="V12" s="16"/>
      <c r="W12" s="16"/>
      <c r="X12" s="16"/>
      <c r="Y12" s="16"/>
      <c r="Z12" s="16"/>
      <c r="AA12" s="16"/>
      <c r="AB12" s="54"/>
      <c r="AC12" s="16"/>
      <c r="AD12" s="31" t="str">
        <f t="shared" si="2"/>
        <v/>
      </c>
      <c r="AE12" s="193"/>
      <c r="AF12" s="4" t="str">
        <f t="shared" si="3"/>
        <v>A6</v>
      </c>
    </row>
    <row r="13" ht="15" customHeight="1" spans="1:32">
      <c r="A13" s="13" t="str">
        <f t="shared" si="1"/>
        <v/>
      </c>
      <c r="B13" s="13"/>
      <c r="C13" s="14"/>
      <c r="D13" s="14"/>
      <c r="E13" s="14"/>
      <c r="F13" s="14"/>
      <c r="G13" s="54"/>
      <c r="H13" s="54"/>
      <c r="I13" s="54"/>
      <c r="J13" s="192"/>
      <c r="K13" s="192"/>
      <c r="L13" s="54"/>
      <c r="M13" s="16"/>
      <c r="N13" s="16"/>
      <c r="O13" s="16"/>
      <c r="P13" s="16"/>
      <c r="Q13" s="16"/>
      <c r="R13" s="16"/>
      <c r="S13" s="16"/>
      <c r="T13" s="16"/>
      <c r="U13" s="16"/>
      <c r="V13" s="16"/>
      <c r="W13" s="16"/>
      <c r="X13" s="16"/>
      <c r="Y13" s="16"/>
      <c r="Z13" s="16"/>
      <c r="AA13" s="16"/>
      <c r="AB13" s="54"/>
      <c r="AC13" s="16"/>
      <c r="AD13" s="31" t="str">
        <f t="shared" si="2"/>
        <v/>
      </c>
      <c r="AE13" s="193"/>
      <c r="AF13" s="4" t="str">
        <f t="shared" si="3"/>
        <v>A7</v>
      </c>
    </row>
    <row r="14" ht="15" customHeight="1" spans="1:32">
      <c r="A14" s="13" t="str">
        <f t="shared" si="1"/>
        <v/>
      </c>
      <c r="B14" s="13"/>
      <c r="C14" s="14"/>
      <c r="D14" s="14"/>
      <c r="E14" s="14"/>
      <c r="F14" s="14"/>
      <c r="G14" s="54"/>
      <c r="H14" s="54"/>
      <c r="I14" s="54"/>
      <c r="J14" s="192"/>
      <c r="K14" s="192"/>
      <c r="L14" s="54"/>
      <c r="M14" s="16"/>
      <c r="N14" s="16"/>
      <c r="O14" s="16"/>
      <c r="P14" s="16"/>
      <c r="Q14" s="16"/>
      <c r="R14" s="16"/>
      <c r="S14" s="16"/>
      <c r="T14" s="16"/>
      <c r="U14" s="16"/>
      <c r="V14" s="16"/>
      <c r="W14" s="16"/>
      <c r="X14" s="16"/>
      <c r="Y14" s="16"/>
      <c r="Z14" s="16"/>
      <c r="AA14" s="16"/>
      <c r="AB14" s="54"/>
      <c r="AC14" s="16"/>
      <c r="AD14" s="31" t="str">
        <f t="shared" si="2"/>
        <v/>
      </c>
      <c r="AE14" s="193"/>
      <c r="AF14" s="4" t="str">
        <f t="shared" si="3"/>
        <v>A8</v>
      </c>
    </row>
    <row r="15" ht="15" customHeight="1" spans="1:32">
      <c r="A15" s="13" t="str">
        <f t="shared" si="1"/>
        <v/>
      </c>
      <c r="B15" s="13"/>
      <c r="C15" s="14"/>
      <c r="D15" s="14"/>
      <c r="E15" s="14"/>
      <c r="F15" s="14"/>
      <c r="G15" s="54"/>
      <c r="H15" s="54"/>
      <c r="I15" s="54"/>
      <c r="J15" s="192"/>
      <c r="K15" s="192"/>
      <c r="L15" s="54"/>
      <c r="M15" s="16"/>
      <c r="N15" s="16"/>
      <c r="O15" s="16"/>
      <c r="P15" s="16"/>
      <c r="Q15" s="16"/>
      <c r="R15" s="16"/>
      <c r="S15" s="16"/>
      <c r="T15" s="16"/>
      <c r="U15" s="16"/>
      <c r="V15" s="16"/>
      <c r="W15" s="16"/>
      <c r="X15" s="16"/>
      <c r="Y15" s="16"/>
      <c r="Z15" s="16"/>
      <c r="AA15" s="16"/>
      <c r="AB15" s="54"/>
      <c r="AC15" s="16"/>
      <c r="AD15" s="31" t="str">
        <f t="shared" si="2"/>
        <v/>
      </c>
      <c r="AE15" s="193"/>
      <c r="AF15" s="4" t="str">
        <f t="shared" si="3"/>
        <v>A9</v>
      </c>
    </row>
    <row r="16" ht="15" customHeight="1" spans="1:32">
      <c r="A16" s="13" t="str">
        <f t="shared" si="1"/>
        <v/>
      </c>
      <c r="B16" s="13"/>
      <c r="C16" s="14"/>
      <c r="D16" s="14"/>
      <c r="E16" s="14"/>
      <c r="F16" s="14"/>
      <c r="G16" s="54"/>
      <c r="H16" s="54"/>
      <c r="I16" s="54"/>
      <c r="J16" s="192"/>
      <c r="K16" s="192"/>
      <c r="L16" s="54"/>
      <c r="M16" s="16"/>
      <c r="N16" s="16"/>
      <c r="O16" s="16"/>
      <c r="P16" s="16"/>
      <c r="Q16" s="16"/>
      <c r="R16" s="16"/>
      <c r="S16" s="16"/>
      <c r="T16" s="16"/>
      <c r="U16" s="16"/>
      <c r="V16" s="16"/>
      <c r="W16" s="16"/>
      <c r="X16" s="16"/>
      <c r="Y16" s="16"/>
      <c r="Z16" s="16"/>
      <c r="AA16" s="16"/>
      <c r="AB16" s="54"/>
      <c r="AC16" s="16"/>
      <c r="AD16" s="31" t="str">
        <f t="shared" si="2"/>
        <v/>
      </c>
      <c r="AE16" s="193"/>
      <c r="AF16" s="4" t="str">
        <f t="shared" si="3"/>
        <v>A10</v>
      </c>
    </row>
    <row r="17" ht="15" customHeight="1" spans="1:32">
      <c r="A17" s="13" t="str">
        <f t="shared" si="1"/>
        <v/>
      </c>
      <c r="B17" s="13"/>
      <c r="C17" s="14"/>
      <c r="D17" s="14"/>
      <c r="E17" s="14"/>
      <c r="F17" s="14"/>
      <c r="G17" s="54"/>
      <c r="H17" s="54"/>
      <c r="I17" s="54"/>
      <c r="J17" s="192"/>
      <c r="K17" s="192"/>
      <c r="L17" s="54"/>
      <c r="M17" s="16"/>
      <c r="N17" s="16"/>
      <c r="O17" s="16"/>
      <c r="P17" s="16"/>
      <c r="Q17" s="16"/>
      <c r="R17" s="16"/>
      <c r="S17" s="16"/>
      <c r="T17" s="16"/>
      <c r="U17" s="16"/>
      <c r="V17" s="16"/>
      <c r="W17" s="16"/>
      <c r="X17" s="16"/>
      <c r="Y17" s="16"/>
      <c r="Z17" s="16"/>
      <c r="AA17" s="16"/>
      <c r="AB17" s="54"/>
      <c r="AC17" s="16"/>
      <c r="AD17" s="31" t="str">
        <f t="shared" si="2"/>
        <v/>
      </c>
      <c r="AE17" s="193"/>
      <c r="AF17" s="4" t="str">
        <f t="shared" si="3"/>
        <v>A11</v>
      </c>
    </row>
    <row r="18" ht="15" customHeight="1" spans="1:32">
      <c r="A18" s="13" t="str">
        <f t="shared" si="1"/>
        <v/>
      </c>
      <c r="B18" s="13"/>
      <c r="C18" s="14"/>
      <c r="D18" s="14"/>
      <c r="E18" s="14"/>
      <c r="F18" s="14"/>
      <c r="G18" s="54"/>
      <c r="H18" s="54"/>
      <c r="I18" s="54"/>
      <c r="J18" s="192"/>
      <c r="K18" s="192"/>
      <c r="L18" s="54"/>
      <c r="M18" s="16"/>
      <c r="N18" s="16"/>
      <c r="O18" s="16"/>
      <c r="P18" s="16"/>
      <c r="Q18" s="16"/>
      <c r="R18" s="16"/>
      <c r="S18" s="16"/>
      <c r="T18" s="16"/>
      <c r="U18" s="16"/>
      <c r="V18" s="16"/>
      <c r="W18" s="16"/>
      <c r="X18" s="16"/>
      <c r="Y18" s="16"/>
      <c r="Z18" s="16"/>
      <c r="AA18" s="16"/>
      <c r="AB18" s="54"/>
      <c r="AC18" s="16"/>
      <c r="AD18" s="31" t="str">
        <f t="shared" si="2"/>
        <v/>
      </c>
      <c r="AE18" s="193"/>
      <c r="AF18" s="4" t="str">
        <f t="shared" si="3"/>
        <v>A12</v>
      </c>
    </row>
    <row r="19" ht="15" customHeight="1" spans="1:32">
      <c r="A19" s="13" t="str">
        <f t="shared" si="1"/>
        <v/>
      </c>
      <c r="B19" s="13"/>
      <c r="C19" s="14"/>
      <c r="D19" s="14"/>
      <c r="E19" s="14"/>
      <c r="F19" s="14"/>
      <c r="G19" s="54"/>
      <c r="H19" s="54"/>
      <c r="I19" s="54"/>
      <c r="J19" s="192"/>
      <c r="K19" s="192"/>
      <c r="L19" s="54"/>
      <c r="M19" s="16"/>
      <c r="N19" s="16"/>
      <c r="O19" s="16"/>
      <c r="P19" s="16"/>
      <c r="Q19" s="16"/>
      <c r="R19" s="16"/>
      <c r="S19" s="16"/>
      <c r="T19" s="16"/>
      <c r="U19" s="16"/>
      <c r="V19" s="16"/>
      <c r="W19" s="16"/>
      <c r="X19" s="16"/>
      <c r="Y19" s="16"/>
      <c r="Z19" s="16"/>
      <c r="AA19" s="16"/>
      <c r="AB19" s="54"/>
      <c r="AC19" s="16"/>
      <c r="AD19" s="31" t="str">
        <f t="shared" si="2"/>
        <v/>
      </c>
      <c r="AE19" s="193"/>
      <c r="AF19" s="4" t="str">
        <f t="shared" si="3"/>
        <v>A13</v>
      </c>
    </row>
    <row r="20" ht="15" customHeight="1" spans="1:32">
      <c r="A20" s="13" t="str">
        <f t="shared" si="1"/>
        <v/>
      </c>
      <c r="B20" s="13"/>
      <c r="C20" s="14"/>
      <c r="D20" s="14"/>
      <c r="E20" s="14"/>
      <c r="F20" s="14"/>
      <c r="G20" s="54"/>
      <c r="H20" s="54"/>
      <c r="I20" s="54"/>
      <c r="J20" s="192"/>
      <c r="K20" s="192"/>
      <c r="L20" s="54"/>
      <c r="M20" s="16"/>
      <c r="N20" s="16"/>
      <c r="O20" s="16"/>
      <c r="P20" s="16"/>
      <c r="Q20" s="16"/>
      <c r="R20" s="16"/>
      <c r="S20" s="16"/>
      <c r="T20" s="16"/>
      <c r="U20" s="16"/>
      <c r="V20" s="16"/>
      <c r="W20" s="16"/>
      <c r="X20" s="16"/>
      <c r="Y20" s="16"/>
      <c r="Z20" s="16"/>
      <c r="AA20" s="16"/>
      <c r="AB20" s="54"/>
      <c r="AC20" s="16"/>
      <c r="AD20" s="31" t="str">
        <f t="shared" si="2"/>
        <v/>
      </c>
      <c r="AE20" s="193"/>
      <c r="AF20" s="4" t="str">
        <f t="shared" si="3"/>
        <v>A14</v>
      </c>
    </row>
    <row r="21" ht="15" customHeight="1" spans="1:32">
      <c r="A21" s="13" t="str">
        <f t="shared" si="1"/>
        <v/>
      </c>
      <c r="B21" s="13"/>
      <c r="C21" s="14"/>
      <c r="D21" s="14"/>
      <c r="E21" s="14"/>
      <c r="F21" s="14"/>
      <c r="G21" s="54"/>
      <c r="H21" s="54"/>
      <c r="I21" s="54"/>
      <c r="J21" s="192"/>
      <c r="K21" s="192"/>
      <c r="L21" s="54"/>
      <c r="M21" s="16"/>
      <c r="N21" s="16"/>
      <c r="O21" s="16"/>
      <c r="P21" s="16"/>
      <c r="Q21" s="16"/>
      <c r="R21" s="16"/>
      <c r="S21" s="16"/>
      <c r="T21" s="16"/>
      <c r="U21" s="16"/>
      <c r="V21" s="16"/>
      <c r="W21" s="16"/>
      <c r="X21" s="16"/>
      <c r="Y21" s="16"/>
      <c r="Z21" s="16"/>
      <c r="AA21" s="16"/>
      <c r="AB21" s="54"/>
      <c r="AC21" s="16"/>
      <c r="AD21" s="31" t="str">
        <f t="shared" si="2"/>
        <v/>
      </c>
      <c r="AE21" s="193"/>
      <c r="AF21" s="4" t="str">
        <f t="shared" si="3"/>
        <v>A15</v>
      </c>
    </row>
    <row r="22" ht="15" customHeight="1" spans="1:32">
      <c r="A22" s="13" t="str">
        <f t="shared" si="1"/>
        <v/>
      </c>
      <c r="B22" s="13"/>
      <c r="C22" s="14"/>
      <c r="D22" s="14"/>
      <c r="E22" s="14"/>
      <c r="F22" s="14"/>
      <c r="G22" s="54"/>
      <c r="H22" s="54"/>
      <c r="I22" s="54"/>
      <c r="J22" s="192"/>
      <c r="K22" s="192"/>
      <c r="L22" s="54"/>
      <c r="M22" s="16"/>
      <c r="N22" s="16"/>
      <c r="O22" s="16"/>
      <c r="P22" s="16"/>
      <c r="Q22" s="16"/>
      <c r="R22" s="16"/>
      <c r="S22" s="16"/>
      <c r="T22" s="16"/>
      <c r="U22" s="16"/>
      <c r="V22" s="16"/>
      <c r="W22" s="16"/>
      <c r="X22" s="16"/>
      <c r="Y22" s="16"/>
      <c r="Z22" s="16"/>
      <c r="AA22" s="16"/>
      <c r="AB22" s="54"/>
      <c r="AC22" s="16"/>
      <c r="AD22" s="31" t="str">
        <f t="shared" si="2"/>
        <v/>
      </c>
      <c r="AE22" s="193"/>
      <c r="AF22" s="4" t="str">
        <f t="shared" si="3"/>
        <v>A16</v>
      </c>
    </row>
    <row r="23" ht="15" customHeight="1" spans="1:32">
      <c r="A23" s="13" t="str">
        <f t="shared" si="1"/>
        <v/>
      </c>
      <c r="B23" s="13"/>
      <c r="C23" s="14"/>
      <c r="D23" s="14"/>
      <c r="E23" s="14"/>
      <c r="F23" s="14"/>
      <c r="G23" s="54"/>
      <c r="H23" s="54"/>
      <c r="I23" s="54"/>
      <c r="J23" s="192"/>
      <c r="K23" s="192"/>
      <c r="L23" s="54"/>
      <c r="M23" s="16"/>
      <c r="N23" s="16"/>
      <c r="O23" s="16"/>
      <c r="P23" s="16"/>
      <c r="Q23" s="16"/>
      <c r="R23" s="16"/>
      <c r="S23" s="16"/>
      <c r="T23" s="16"/>
      <c r="U23" s="16"/>
      <c r="V23" s="16"/>
      <c r="W23" s="16"/>
      <c r="X23" s="16"/>
      <c r="Y23" s="16"/>
      <c r="Z23" s="16"/>
      <c r="AA23" s="16"/>
      <c r="AB23" s="54"/>
      <c r="AC23" s="16"/>
      <c r="AD23" s="31" t="str">
        <f t="shared" si="2"/>
        <v/>
      </c>
      <c r="AE23" s="193"/>
      <c r="AF23" s="4" t="str">
        <f t="shared" si="3"/>
        <v>A17</v>
      </c>
    </row>
    <row r="24" ht="15" customHeight="1" spans="1:32">
      <c r="A24" s="13" t="str">
        <f t="shared" si="1"/>
        <v/>
      </c>
      <c r="B24" s="13"/>
      <c r="C24" s="14"/>
      <c r="D24" s="14"/>
      <c r="E24" s="14"/>
      <c r="F24" s="14"/>
      <c r="G24" s="54"/>
      <c r="H24" s="54"/>
      <c r="I24" s="54"/>
      <c r="J24" s="192"/>
      <c r="K24" s="192"/>
      <c r="L24" s="54"/>
      <c r="M24" s="16"/>
      <c r="N24" s="16"/>
      <c r="O24" s="16"/>
      <c r="P24" s="16"/>
      <c r="Q24" s="16"/>
      <c r="R24" s="16"/>
      <c r="S24" s="16"/>
      <c r="T24" s="16"/>
      <c r="U24" s="16"/>
      <c r="V24" s="16"/>
      <c r="W24" s="16"/>
      <c r="X24" s="16"/>
      <c r="Y24" s="16"/>
      <c r="Z24" s="16"/>
      <c r="AA24" s="16"/>
      <c r="AB24" s="54"/>
      <c r="AC24" s="16"/>
      <c r="AD24" s="31" t="str">
        <f t="shared" si="2"/>
        <v/>
      </c>
      <c r="AE24" s="193"/>
      <c r="AF24" s="4" t="str">
        <f t="shared" si="3"/>
        <v>A18</v>
      </c>
    </row>
    <row r="25" ht="15" customHeight="1" spans="1:32">
      <c r="A25" s="13" t="str">
        <f t="shared" si="1"/>
        <v/>
      </c>
      <c r="B25" s="13"/>
      <c r="C25" s="14"/>
      <c r="D25" s="14"/>
      <c r="E25" s="14"/>
      <c r="F25" s="14"/>
      <c r="G25" s="54"/>
      <c r="H25" s="54"/>
      <c r="I25" s="54"/>
      <c r="J25" s="192"/>
      <c r="K25" s="192"/>
      <c r="L25" s="54"/>
      <c r="M25" s="16"/>
      <c r="N25" s="16"/>
      <c r="O25" s="16"/>
      <c r="P25" s="16"/>
      <c r="Q25" s="16"/>
      <c r="R25" s="16"/>
      <c r="S25" s="16"/>
      <c r="T25" s="16"/>
      <c r="U25" s="16"/>
      <c r="V25" s="16"/>
      <c r="W25" s="16"/>
      <c r="X25" s="16"/>
      <c r="Y25" s="16"/>
      <c r="Z25" s="16"/>
      <c r="AA25" s="16"/>
      <c r="AB25" s="54"/>
      <c r="AC25" s="16"/>
      <c r="AD25" s="31" t="str">
        <f t="shared" si="2"/>
        <v/>
      </c>
      <c r="AE25" s="193"/>
      <c r="AF25" s="4" t="str">
        <f t="shared" si="3"/>
        <v>A19</v>
      </c>
    </row>
    <row r="26" ht="15" customHeight="1" spans="1:33">
      <c r="A26" s="13" t="str">
        <f t="shared" si="1"/>
        <v/>
      </c>
      <c r="B26" s="13"/>
      <c r="C26" s="14"/>
      <c r="D26" s="14"/>
      <c r="E26" s="14"/>
      <c r="F26" s="14"/>
      <c r="G26" s="54"/>
      <c r="H26" s="54"/>
      <c r="I26" s="54"/>
      <c r="J26" s="15"/>
      <c r="K26" s="15"/>
      <c r="L26" s="54"/>
      <c r="M26" s="16"/>
      <c r="N26" s="16"/>
      <c r="O26" s="16"/>
      <c r="P26" s="16"/>
      <c r="Q26" s="16"/>
      <c r="R26" s="16"/>
      <c r="S26" s="16"/>
      <c r="T26" s="16"/>
      <c r="U26" s="16"/>
      <c r="V26" s="16"/>
      <c r="W26" s="16"/>
      <c r="X26" s="16"/>
      <c r="Y26" s="16"/>
      <c r="Z26" s="16"/>
      <c r="AA26" s="16"/>
      <c r="AB26" s="54"/>
      <c r="AC26" s="16"/>
      <c r="AD26" s="31" t="str">
        <f t="shared" si="2"/>
        <v/>
      </c>
      <c r="AE26" s="193"/>
      <c r="AF26" s="4" t="str">
        <f t="shared" si="3"/>
        <v>A20</v>
      </c>
      <c r="AG26" s="5" t="str">
        <f t="array" ref="AG26:AG31">""</f>
        <v/>
      </c>
    </row>
    <row r="27" ht="15" customHeight="1" spans="1:33">
      <c r="A27" s="13" t="s">
        <v>1064</v>
      </c>
      <c r="B27" s="66"/>
      <c r="C27" s="63"/>
      <c r="D27" s="14"/>
      <c r="E27" s="14"/>
      <c r="F27" s="14"/>
      <c r="G27" s="54">
        <f>SUM(G7:G26)</f>
        <v>0</v>
      </c>
      <c r="H27" s="54"/>
      <c r="I27" s="54"/>
      <c r="J27" s="57"/>
      <c r="K27" s="57"/>
      <c r="L27" s="54"/>
      <c r="M27" s="76">
        <f>SUM(M7:M26)</f>
        <v>0</v>
      </c>
      <c r="N27" s="76">
        <f>SUM(N7:N26)</f>
        <v>0</v>
      </c>
      <c r="O27" s="76">
        <f>SUM(O7:O26)</f>
        <v>0</v>
      </c>
      <c r="P27" s="76"/>
      <c r="Q27" s="76"/>
      <c r="R27" s="76"/>
      <c r="S27" s="76"/>
      <c r="T27" s="76"/>
      <c r="U27" s="76"/>
      <c r="V27" s="76"/>
      <c r="W27" s="76"/>
      <c r="X27" s="76"/>
      <c r="Y27" s="76"/>
      <c r="Z27" s="76"/>
      <c r="AA27" s="76">
        <f>SUM(AA7:AA26)</f>
        <v>0</v>
      </c>
      <c r="AB27" s="76"/>
      <c r="AC27" s="76">
        <f>SUM(AC7:AC26)</f>
        <v>0</v>
      </c>
      <c r="AD27" s="31" t="str">
        <f t="shared" si="2"/>
        <v/>
      </c>
      <c r="AE27" s="14"/>
      <c r="AG27" s="5" t="str">
        <v/>
      </c>
    </row>
    <row r="28" ht="15" customHeight="1" spans="1:33">
      <c r="A28" s="13" t="s">
        <v>1065</v>
      </c>
      <c r="B28" s="66"/>
      <c r="C28" s="63"/>
      <c r="D28" s="14"/>
      <c r="E28" s="14"/>
      <c r="F28" s="14"/>
      <c r="G28" s="54"/>
      <c r="H28" s="54"/>
      <c r="I28" s="54"/>
      <c r="J28" s="57"/>
      <c r="K28" s="57"/>
      <c r="L28" s="54"/>
      <c r="M28" s="76"/>
      <c r="N28" s="76">
        <f>O27</f>
        <v>0</v>
      </c>
      <c r="O28" s="76"/>
      <c r="P28" s="76"/>
      <c r="Q28" s="76"/>
      <c r="R28" s="76"/>
      <c r="S28" s="76"/>
      <c r="T28" s="76"/>
      <c r="U28" s="76"/>
      <c r="V28" s="76"/>
      <c r="W28" s="76"/>
      <c r="X28" s="76"/>
      <c r="Y28" s="76"/>
      <c r="Z28" s="76"/>
      <c r="AA28" s="76"/>
      <c r="AB28" s="76"/>
      <c r="AC28" s="76"/>
      <c r="AD28" s="31"/>
      <c r="AE28" s="14"/>
      <c r="AG28" s="5" t="str">
        <v/>
      </c>
    </row>
    <row r="29" ht="15" customHeight="1" spans="1:33">
      <c r="A29" s="19" t="s">
        <v>1066</v>
      </c>
      <c r="B29" s="10"/>
      <c r="C29" s="64"/>
      <c r="D29" s="19"/>
      <c r="E29" s="19"/>
      <c r="F29" s="19"/>
      <c r="G29" s="21"/>
      <c r="H29" s="21"/>
      <c r="I29" s="21"/>
      <c r="J29" s="31"/>
      <c r="K29" s="31"/>
      <c r="L29" s="31"/>
      <c r="M29" s="133">
        <f>M27-M28</f>
        <v>0</v>
      </c>
      <c r="N29" s="133">
        <f>N27-N28</f>
        <v>0</v>
      </c>
      <c r="O29" s="133"/>
      <c r="P29" s="133"/>
      <c r="Q29" s="133"/>
      <c r="R29" s="133"/>
      <c r="S29" s="133"/>
      <c r="T29" s="133"/>
      <c r="U29" s="133"/>
      <c r="V29" s="133"/>
      <c r="W29" s="133"/>
      <c r="X29" s="133"/>
      <c r="Y29" s="133"/>
      <c r="Z29" s="133"/>
      <c r="AA29" s="194">
        <f>AA27</f>
        <v>0</v>
      </c>
      <c r="AB29" s="133"/>
      <c r="AC29" s="194">
        <f>AC27</f>
        <v>0</v>
      </c>
      <c r="AD29" s="31" t="str">
        <f t="shared" si="2"/>
        <v/>
      </c>
      <c r="AE29" s="189"/>
      <c r="AG29" s="5" t="str">
        <v/>
      </c>
    </row>
    <row r="30" ht="15" customHeight="1" spans="1:33">
      <c r="A30" s="3" t="str">
        <f>基本信息输入表!$K$6&amp;"填表人："&amp;基本信息输入表!$M$66</f>
        <v>产权持有单位填表人：胡晓东</v>
      </c>
      <c r="AC30" s="3" t="str">
        <f>"评估人员："&amp;基本信息输入表!$Q$66</f>
        <v>评估人员：甘欢</v>
      </c>
      <c r="AF30" s="3" t="s">
        <v>474</v>
      </c>
      <c r="AG30" s="5" t="str">
        <v/>
      </c>
    </row>
    <row r="31" customHeight="1" spans="1:33">
      <c r="A31" s="3" t="str">
        <f>"填表日期："&amp;YEAR(基本信息输入表!$O$66)&amp;"年"&amp;MONTH(基本信息输入表!$O$66)&amp;"月"&amp;DAY(基本信息输入表!$O$66)&amp;"日"</f>
        <v>填表日期：2024年7月11日</v>
      </c>
      <c r="AG31" s="5" t="str">
        <v/>
      </c>
    </row>
  </sheetData>
  <autoFilter xmlns:etc="http://www.wps.cn/officeDocument/2017/etCustomData" ref="A6:AH31" etc:filterBottomFollowUsedRange="0">
    <extLst/>
  </autoFilter>
  <mergeCells count="6">
    <mergeCell ref="A2:AE2"/>
    <mergeCell ref="A3:AE3"/>
    <mergeCell ref="A5:E5"/>
    <mergeCell ref="A27:C27"/>
    <mergeCell ref="A28:C28"/>
    <mergeCell ref="A29:C29"/>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51" orientation="landscape"/>
  <headerFooter scaleWithDoc="0">
    <oddFooter>&amp;C&amp;"Arial Narrow,常规"&amp;10 &amp;"宋体,常规"第&amp;"Arial Narrow,常规"&amp;P&amp;"宋体,常规"页，共&amp;"Arial Narrow,常规"&amp;N&amp;"宋体,常规"页</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dimension ref="A1:V28"/>
  <sheetViews>
    <sheetView showGridLines="0" topLeftCell="B1" workbookViewId="0">
      <selection activeCell="G25" sqref="G25"/>
    </sheetView>
  </sheetViews>
  <sheetFormatPr defaultColWidth="9" defaultRowHeight="15.75" customHeight="1"/>
  <cols>
    <col min="1" max="1" width="4.69166666666667" style="3" customWidth="1"/>
    <col min="2" max="2" width="8.5" style="3" customWidth="1"/>
    <col min="3" max="3" width="9" style="3" customWidth="1"/>
    <col min="4" max="4" width="12" style="3" customWidth="1"/>
    <col min="5" max="5" width="5.5" style="3" customWidth="1"/>
    <col min="6" max="11" width="5.19166666666667" style="3" customWidth="1"/>
    <col min="12" max="12" width="8" style="3" customWidth="1"/>
    <col min="13" max="13" width="11.8166666666667" style="3" customWidth="1"/>
    <col min="14" max="14" width="13.5" style="3" customWidth="1"/>
    <col min="15" max="15" width="6.69166666666667" style="3" customWidth="1"/>
    <col min="16" max="16" width="4.81666666666667" style="3" customWidth="1"/>
    <col min="17" max="17" width="7.69166666666667" style="3" customWidth="1"/>
    <col min="18" max="18" width="15.6916666666667" style="3" customWidth="1"/>
    <col min="19" max="19" width="8.19166666666667" style="3" customWidth="1"/>
    <col min="20" max="20" width="9" style="3" customWidth="1"/>
    <col min="21" max="21" width="16.1916666666667" style="3" customWidth="1"/>
    <col min="22" max="22" width="4.69166666666667" style="5" customWidth="1"/>
    <col min="23" max="16384" width="9" style="3"/>
  </cols>
  <sheetData>
    <row r="1" customHeight="1" spans="1:22">
      <c r="A1" s="6" t="s">
        <v>0</v>
      </c>
      <c r="U1" s="22" t="str">
        <f t="array" ref="U1:V1">"请勿删除或清空该列内容"</f>
        <v>请勿删除或清空该列内容</v>
      </c>
      <c r="V1" s="23" t="str">
        <v>请勿删除或清空该列内容</v>
      </c>
    </row>
    <row r="2" s="1" customFormat="1" ht="30" customHeight="1" spans="1:22">
      <c r="A2" s="7" t="s">
        <v>1067</v>
      </c>
      <c r="B2" s="7"/>
      <c r="C2" s="7"/>
      <c r="D2" s="7"/>
      <c r="E2" s="7"/>
      <c r="F2" s="7"/>
      <c r="G2" s="7"/>
      <c r="H2" s="7"/>
      <c r="I2" s="7"/>
      <c r="J2" s="7"/>
      <c r="K2" s="7"/>
      <c r="L2" s="7"/>
      <c r="M2" s="7"/>
      <c r="N2" s="7"/>
      <c r="O2" s="7"/>
      <c r="P2" s="7"/>
      <c r="Q2" s="7"/>
      <c r="R2" s="7"/>
      <c r="S2" s="7"/>
      <c r="T2" s="7"/>
      <c r="V2" s="25" t="str">
        <f t="array" ref="V2:V7">""</f>
        <v/>
      </c>
    </row>
    <row r="3" customHeight="1" spans="1:22">
      <c r="A3" s="4" t="str">
        <f>"评估基准日："&amp;TEXT(基本信息输入表!M7,"yyyy年mm月dd日")</f>
        <v>评估基准日：2024年06月30日</v>
      </c>
      <c r="V3" s="5" t="str">
        <v/>
      </c>
    </row>
    <row r="4" ht="14.25" customHeight="1" spans="1:22">
      <c r="A4" s="4"/>
      <c r="B4" s="4"/>
      <c r="C4" s="4"/>
      <c r="D4" s="4"/>
      <c r="E4" s="4"/>
      <c r="F4" s="4"/>
      <c r="G4" s="4"/>
      <c r="H4" s="4"/>
      <c r="I4" s="4"/>
      <c r="J4" s="4"/>
      <c r="K4" s="4"/>
      <c r="L4" s="4"/>
      <c r="M4" s="4"/>
      <c r="N4" s="4"/>
      <c r="O4" s="4"/>
      <c r="P4" s="4"/>
      <c r="Q4" s="4"/>
      <c r="R4" s="4"/>
      <c r="S4" s="8" t="s">
        <v>1068</v>
      </c>
      <c r="V4" s="5" t="str">
        <v/>
      </c>
    </row>
    <row r="5" customHeight="1" spans="1:22">
      <c r="A5" s="9" t="str">
        <f>基本信息输入表!K6&amp;"："&amp;基本信息输入表!M6</f>
        <v>产权持有单位：贵州林东煤业发展有限责任公司</v>
      </c>
      <c r="B5" s="160"/>
      <c r="C5" s="160"/>
      <c r="D5" s="160"/>
      <c r="E5" s="187"/>
      <c r="T5" s="8" t="s">
        <v>445</v>
      </c>
      <c r="V5" s="5" t="str">
        <v/>
      </c>
    </row>
    <row r="6" s="186" customFormat="1" ht="29.55" customHeight="1" spans="1:22">
      <c r="A6" s="188" t="s">
        <v>472</v>
      </c>
      <c r="B6" s="188" t="s">
        <v>921</v>
      </c>
      <c r="C6" s="188" t="s">
        <v>922</v>
      </c>
      <c r="D6" s="188" t="s">
        <v>923</v>
      </c>
      <c r="E6" s="188" t="s">
        <v>924</v>
      </c>
      <c r="F6" s="188" t="s">
        <v>925</v>
      </c>
      <c r="G6" s="188" t="s">
        <v>926</v>
      </c>
      <c r="H6" s="188" t="s">
        <v>927</v>
      </c>
      <c r="I6" s="188" t="s">
        <v>714</v>
      </c>
      <c r="J6" s="188" t="s">
        <v>928</v>
      </c>
      <c r="K6" s="188" t="s">
        <v>929</v>
      </c>
      <c r="L6" s="188" t="s">
        <v>930</v>
      </c>
      <c r="M6" s="188" t="s">
        <v>708</v>
      </c>
      <c r="N6" s="188" t="s">
        <v>215</v>
      </c>
      <c r="O6" s="188" t="s">
        <v>931</v>
      </c>
      <c r="P6" s="188" t="s">
        <v>144</v>
      </c>
      <c r="Q6" s="188" t="s">
        <v>648</v>
      </c>
      <c r="R6" s="188" t="s">
        <v>216</v>
      </c>
      <c r="S6" s="188" t="s">
        <v>218</v>
      </c>
      <c r="T6" s="188" t="s">
        <v>348</v>
      </c>
      <c r="U6" s="186" t="s">
        <v>518</v>
      </c>
      <c r="V6" s="190" t="str">
        <v/>
      </c>
    </row>
    <row r="7" ht="15" customHeight="1" spans="1:22">
      <c r="A7" s="13" t="str">
        <f>IF(C7="","",ROW()-6)</f>
        <v/>
      </c>
      <c r="B7" s="13"/>
      <c r="C7" s="14"/>
      <c r="D7" s="14"/>
      <c r="E7" s="14"/>
      <c r="F7" s="15"/>
      <c r="G7" s="15"/>
      <c r="H7" s="14"/>
      <c r="I7" s="14"/>
      <c r="J7" s="54"/>
      <c r="K7" s="14"/>
      <c r="L7" s="54"/>
      <c r="M7" s="16"/>
      <c r="N7" s="16"/>
      <c r="O7" s="16"/>
      <c r="P7" s="16"/>
      <c r="Q7" s="16"/>
      <c r="R7" s="16"/>
      <c r="S7" s="46" t="str">
        <f t="shared" ref="S7:S26" si="0">IF(N7=0,"",(R7-N7)/N7*100)</f>
        <v/>
      </c>
      <c r="T7" s="14"/>
      <c r="U7" s="4" t="str">
        <f>"A"&amp;ROW()-6</f>
        <v>A1</v>
      </c>
      <c r="V7" s="5" t="str">
        <v/>
      </c>
    </row>
    <row r="8" ht="15" customHeight="1" spans="1:21">
      <c r="A8" s="13" t="str">
        <f t="shared" ref="A8:A25" si="1">IF(C8="","",ROW()-6)</f>
        <v/>
      </c>
      <c r="B8" s="13"/>
      <c r="C8" s="14"/>
      <c r="D8" s="14"/>
      <c r="E8" s="14"/>
      <c r="F8" s="15"/>
      <c r="G8" s="15"/>
      <c r="H8" s="14"/>
      <c r="I8" s="14"/>
      <c r="J8" s="54"/>
      <c r="K8" s="14"/>
      <c r="L8" s="54"/>
      <c r="M8" s="16"/>
      <c r="N8" s="16"/>
      <c r="O8" s="16"/>
      <c r="P8" s="16"/>
      <c r="Q8" s="16"/>
      <c r="R8" s="16"/>
      <c r="S8" s="46" t="str">
        <f t="shared" si="0"/>
        <v/>
      </c>
      <c r="T8" s="14"/>
      <c r="U8" s="4" t="str">
        <f t="shared" ref="U8:U25" si="2">"A"&amp;ROW()-6</f>
        <v>A2</v>
      </c>
    </row>
    <row r="9" ht="15" customHeight="1" spans="1:21">
      <c r="A9" s="13" t="str">
        <f t="shared" si="1"/>
        <v/>
      </c>
      <c r="B9" s="13"/>
      <c r="C9" s="14"/>
      <c r="D9" s="14"/>
      <c r="E9" s="14"/>
      <c r="F9" s="15"/>
      <c r="G9" s="15"/>
      <c r="H9" s="14"/>
      <c r="I9" s="14"/>
      <c r="J9" s="54"/>
      <c r="K9" s="14"/>
      <c r="L9" s="54"/>
      <c r="M9" s="16"/>
      <c r="N9" s="16"/>
      <c r="O9" s="16"/>
      <c r="P9" s="16"/>
      <c r="Q9" s="16"/>
      <c r="R9" s="16"/>
      <c r="S9" s="46" t="str">
        <f t="shared" si="0"/>
        <v/>
      </c>
      <c r="T9" s="14"/>
      <c r="U9" s="4" t="str">
        <f t="shared" si="2"/>
        <v>A3</v>
      </c>
    </row>
    <row r="10" ht="15" customHeight="1" spans="1:21">
      <c r="A10" s="13" t="str">
        <f t="shared" si="1"/>
        <v/>
      </c>
      <c r="B10" s="13"/>
      <c r="C10" s="14"/>
      <c r="D10" s="14"/>
      <c r="E10" s="14"/>
      <c r="F10" s="15"/>
      <c r="G10" s="15"/>
      <c r="H10" s="14"/>
      <c r="I10" s="14"/>
      <c r="J10" s="54"/>
      <c r="K10" s="14"/>
      <c r="L10" s="54"/>
      <c r="M10" s="16"/>
      <c r="N10" s="16"/>
      <c r="O10" s="16"/>
      <c r="P10" s="16"/>
      <c r="Q10" s="16"/>
      <c r="R10" s="16"/>
      <c r="S10" s="46" t="str">
        <f t="shared" si="0"/>
        <v/>
      </c>
      <c r="T10" s="14"/>
      <c r="U10" s="4" t="str">
        <f t="shared" si="2"/>
        <v>A4</v>
      </c>
    </row>
    <row r="11" ht="15" customHeight="1" spans="1:21">
      <c r="A11" s="13" t="str">
        <f t="shared" si="1"/>
        <v/>
      </c>
      <c r="B11" s="13"/>
      <c r="C11" s="14"/>
      <c r="D11" s="14"/>
      <c r="E11" s="14"/>
      <c r="F11" s="15"/>
      <c r="G11" s="15"/>
      <c r="H11" s="14"/>
      <c r="I11" s="14"/>
      <c r="J11" s="54"/>
      <c r="K11" s="14"/>
      <c r="L11" s="54"/>
      <c r="M11" s="16"/>
      <c r="N11" s="16"/>
      <c r="O11" s="16"/>
      <c r="P11" s="16"/>
      <c r="Q11" s="16"/>
      <c r="R11" s="16"/>
      <c r="S11" s="46" t="str">
        <f t="shared" si="0"/>
        <v/>
      </c>
      <c r="T11" s="14"/>
      <c r="U11" s="4" t="str">
        <f t="shared" si="2"/>
        <v>A5</v>
      </c>
    </row>
    <row r="12" ht="15" customHeight="1" spans="1:21">
      <c r="A12" s="13" t="str">
        <f t="shared" si="1"/>
        <v/>
      </c>
      <c r="B12" s="13"/>
      <c r="C12" s="14"/>
      <c r="D12" s="14"/>
      <c r="E12" s="14"/>
      <c r="F12" s="15"/>
      <c r="G12" s="15"/>
      <c r="H12" s="14"/>
      <c r="I12" s="14"/>
      <c r="J12" s="54"/>
      <c r="K12" s="14"/>
      <c r="L12" s="54"/>
      <c r="M12" s="16"/>
      <c r="N12" s="16"/>
      <c r="O12" s="16"/>
      <c r="P12" s="16"/>
      <c r="Q12" s="16"/>
      <c r="R12" s="16"/>
      <c r="S12" s="46" t="str">
        <f t="shared" si="0"/>
        <v/>
      </c>
      <c r="T12" s="14"/>
      <c r="U12" s="4" t="str">
        <f t="shared" si="2"/>
        <v>A6</v>
      </c>
    </row>
    <row r="13" ht="15" customHeight="1" spans="1:21">
      <c r="A13" s="13" t="str">
        <f t="shared" si="1"/>
        <v/>
      </c>
      <c r="B13" s="13"/>
      <c r="C13" s="14"/>
      <c r="D13" s="14"/>
      <c r="E13" s="14"/>
      <c r="F13" s="15"/>
      <c r="G13" s="15"/>
      <c r="H13" s="14"/>
      <c r="I13" s="14"/>
      <c r="J13" s="54"/>
      <c r="K13" s="14"/>
      <c r="L13" s="54"/>
      <c r="M13" s="16"/>
      <c r="N13" s="16"/>
      <c r="O13" s="16"/>
      <c r="P13" s="16"/>
      <c r="Q13" s="16"/>
      <c r="R13" s="16"/>
      <c r="S13" s="46" t="str">
        <f t="shared" si="0"/>
        <v/>
      </c>
      <c r="T13" s="14"/>
      <c r="U13" s="4" t="str">
        <f t="shared" si="2"/>
        <v>A7</v>
      </c>
    </row>
    <row r="14" ht="15" customHeight="1" spans="1:21">
      <c r="A14" s="13" t="str">
        <f t="shared" si="1"/>
        <v/>
      </c>
      <c r="B14" s="13"/>
      <c r="C14" s="14"/>
      <c r="D14" s="14"/>
      <c r="E14" s="14"/>
      <c r="F14" s="15"/>
      <c r="G14" s="15"/>
      <c r="H14" s="14"/>
      <c r="I14" s="14"/>
      <c r="J14" s="54"/>
      <c r="K14" s="14"/>
      <c r="L14" s="54"/>
      <c r="M14" s="16"/>
      <c r="N14" s="16"/>
      <c r="O14" s="16"/>
      <c r="P14" s="16"/>
      <c r="Q14" s="16"/>
      <c r="R14" s="16"/>
      <c r="S14" s="46" t="str">
        <f t="shared" si="0"/>
        <v/>
      </c>
      <c r="T14" s="14"/>
      <c r="U14" s="4" t="str">
        <f t="shared" si="2"/>
        <v>A8</v>
      </c>
    </row>
    <row r="15" ht="15" customHeight="1" spans="1:21">
      <c r="A15" s="13" t="str">
        <f t="shared" si="1"/>
        <v/>
      </c>
      <c r="B15" s="13"/>
      <c r="C15" s="14"/>
      <c r="D15" s="14"/>
      <c r="E15" s="14"/>
      <c r="F15" s="15"/>
      <c r="G15" s="15"/>
      <c r="H15" s="14"/>
      <c r="I15" s="14"/>
      <c r="J15" s="54"/>
      <c r="K15" s="14"/>
      <c r="L15" s="54"/>
      <c r="M15" s="16"/>
      <c r="N15" s="16"/>
      <c r="O15" s="16"/>
      <c r="P15" s="16"/>
      <c r="Q15" s="16"/>
      <c r="R15" s="16"/>
      <c r="S15" s="46" t="str">
        <f t="shared" si="0"/>
        <v/>
      </c>
      <c r="T15" s="14"/>
      <c r="U15" s="4" t="str">
        <f t="shared" si="2"/>
        <v>A9</v>
      </c>
    </row>
    <row r="16" ht="15" customHeight="1" spans="1:21">
      <c r="A16" s="13" t="str">
        <f t="shared" si="1"/>
        <v/>
      </c>
      <c r="B16" s="13"/>
      <c r="C16" s="14"/>
      <c r="D16" s="14"/>
      <c r="E16" s="14"/>
      <c r="F16" s="15"/>
      <c r="G16" s="15"/>
      <c r="H16" s="14"/>
      <c r="I16" s="14"/>
      <c r="J16" s="54"/>
      <c r="K16" s="14"/>
      <c r="L16" s="54"/>
      <c r="M16" s="16"/>
      <c r="N16" s="16"/>
      <c r="O16" s="16"/>
      <c r="P16" s="16"/>
      <c r="Q16" s="16"/>
      <c r="R16" s="16"/>
      <c r="S16" s="46" t="str">
        <f t="shared" si="0"/>
        <v/>
      </c>
      <c r="T16" s="14"/>
      <c r="U16" s="4" t="str">
        <f t="shared" si="2"/>
        <v>A10</v>
      </c>
    </row>
    <row r="17" ht="15" customHeight="1" spans="1:21">
      <c r="A17" s="13" t="str">
        <f t="shared" si="1"/>
        <v/>
      </c>
      <c r="B17" s="13"/>
      <c r="C17" s="14"/>
      <c r="D17" s="14"/>
      <c r="E17" s="14"/>
      <c r="F17" s="15"/>
      <c r="G17" s="15"/>
      <c r="H17" s="14"/>
      <c r="I17" s="14"/>
      <c r="J17" s="54"/>
      <c r="K17" s="14"/>
      <c r="L17" s="54"/>
      <c r="M17" s="16"/>
      <c r="N17" s="16"/>
      <c r="O17" s="16"/>
      <c r="P17" s="16"/>
      <c r="Q17" s="16"/>
      <c r="R17" s="16"/>
      <c r="S17" s="46" t="str">
        <f t="shared" si="0"/>
        <v/>
      </c>
      <c r="T17" s="14"/>
      <c r="U17" s="4" t="str">
        <f t="shared" si="2"/>
        <v>A11</v>
      </c>
    </row>
    <row r="18" ht="15" customHeight="1" spans="1:21">
      <c r="A18" s="13" t="str">
        <f t="shared" si="1"/>
        <v/>
      </c>
      <c r="B18" s="13"/>
      <c r="C18" s="14"/>
      <c r="D18" s="14"/>
      <c r="E18" s="14"/>
      <c r="F18" s="15"/>
      <c r="G18" s="15"/>
      <c r="H18" s="14"/>
      <c r="I18" s="14"/>
      <c r="J18" s="54"/>
      <c r="K18" s="14"/>
      <c r="L18" s="54"/>
      <c r="M18" s="16"/>
      <c r="N18" s="16"/>
      <c r="O18" s="16"/>
      <c r="P18" s="16"/>
      <c r="Q18" s="16"/>
      <c r="R18" s="16"/>
      <c r="S18" s="46" t="str">
        <f t="shared" si="0"/>
        <v/>
      </c>
      <c r="T18" s="14"/>
      <c r="U18" s="4" t="str">
        <f t="shared" si="2"/>
        <v>A12</v>
      </c>
    </row>
    <row r="19" ht="15" customHeight="1" spans="1:21">
      <c r="A19" s="13" t="str">
        <f t="shared" si="1"/>
        <v/>
      </c>
      <c r="B19" s="13"/>
      <c r="C19" s="14"/>
      <c r="D19" s="14"/>
      <c r="E19" s="14"/>
      <c r="F19" s="15"/>
      <c r="G19" s="15"/>
      <c r="H19" s="14"/>
      <c r="I19" s="14"/>
      <c r="J19" s="54"/>
      <c r="K19" s="14"/>
      <c r="L19" s="54"/>
      <c r="M19" s="16"/>
      <c r="N19" s="16"/>
      <c r="O19" s="16"/>
      <c r="P19" s="16"/>
      <c r="Q19" s="16"/>
      <c r="R19" s="16"/>
      <c r="S19" s="46" t="str">
        <f t="shared" si="0"/>
        <v/>
      </c>
      <c r="T19" s="14"/>
      <c r="U19" s="4" t="str">
        <f t="shared" si="2"/>
        <v>A13</v>
      </c>
    </row>
    <row r="20" ht="15" customHeight="1" spans="1:21">
      <c r="A20" s="13" t="str">
        <f t="shared" si="1"/>
        <v/>
      </c>
      <c r="B20" s="13"/>
      <c r="C20" s="14"/>
      <c r="D20" s="14"/>
      <c r="E20" s="14"/>
      <c r="F20" s="15"/>
      <c r="G20" s="15"/>
      <c r="H20" s="14"/>
      <c r="I20" s="14"/>
      <c r="J20" s="54"/>
      <c r="K20" s="14"/>
      <c r="L20" s="54"/>
      <c r="M20" s="16"/>
      <c r="N20" s="16"/>
      <c r="O20" s="16"/>
      <c r="P20" s="16"/>
      <c r="Q20" s="16"/>
      <c r="R20" s="16"/>
      <c r="S20" s="46" t="str">
        <f t="shared" si="0"/>
        <v/>
      </c>
      <c r="T20" s="14"/>
      <c r="U20" s="4" t="str">
        <f t="shared" si="2"/>
        <v>A14</v>
      </c>
    </row>
    <row r="21" ht="15" customHeight="1" spans="1:21">
      <c r="A21" s="13" t="str">
        <f t="shared" si="1"/>
        <v/>
      </c>
      <c r="B21" s="13"/>
      <c r="C21" s="14"/>
      <c r="D21" s="14"/>
      <c r="E21" s="14"/>
      <c r="F21" s="15"/>
      <c r="G21" s="15"/>
      <c r="H21" s="14"/>
      <c r="I21" s="14"/>
      <c r="J21" s="54"/>
      <c r="K21" s="14"/>
      <c r="L21" s="54"/>
      <c r="M21" s="16"/>
      <c r="N21" s="16"/>
      <c r="O21" s="16"/>
      <c r="P21" s="16"/>
      <c r="Q21" s="16"/>
      <c r="R21" s="16"/>
      <c r="S21" s="46" t="str">
        <f t="shared" si="0"/>
        <v/>
      </c>
      <c r="T21" s="14"/>
      <c r="U21" s="4" t="str">
        <f t="shared" si="2"/>
        <v>A15</v>
      </c>
    </row>
    <row r="22" ht="15" customHeight="1" spans="1:21">
      <c r="A22" s="13" t="str">
        <f t="shared" si="1"/>
        <v/>
      </c>
      <c r="B22" s="13"/>
      <c r="C22" s="14"/>
      <c r="D22" s="14"/>
      <c r="E22" s="14"/>
      <c r="F22" s="15"/>
      <c r="G22" s="15"/>
      <c r="H22" s="14"/>
      <c r="I22" s="14"/>
      <c r="J22" s="54"/>
      <c r="K22" s="14"/>
      <c r="L22" s="54"/>
      <c r="M22" s="16"/>
      <c r="N22" s="16"/>
      <c r="O22" s="16"/>
      <c r="P22" s="16"/>
      <c r="Q22" s="16"/>
      <c r="R22" s="16"/>
      <c r="S22" s="46" t="str">
        <f t="shared" si="0"/>
        <v/>
      </c>
      <c r="T22" s="14"/>
      <c r="U22" s="4" t="str">
        <f t="shared" si="2"/>
        <v>A16</v>
      </c>
    </row>
    <row r="23" ht="15" customHeight="1" spans="1:21">
      <c r="A23" s="13" t="str">
        <f t="shared" si="1"/>
        <v/>
      </c>
      <c r="B23" s="13"/>
      <c r="C23" s="14"/>
      <c r="D23" s="14"/>
      <c r="E23" s="14"/>
      <c r="F23" s="15"/>
      <c r="G23" s="15"/>
      <c r="H23" s="14"/>
      <c r="I23" s="14"/>
      <c r="J23" s="54"/>
      <c r="K23" s="14"/>
      <c r="L23" s="54"/>
      <c r="M23" s="16"/>
      <c r="N23" s="16"/>
      <c r="O23" s="16"/>
      <c r="P23" s="16"/>
      <c r="Q23" s="16"/>
      <c r="R23" s="16"/>
      <c r="S23" s="46" t="str">
        <f t="shared" si="0"/>
        <v/>
      </c>
      <c r="T23" s="14"/>
      <c r="U23" s="4" t="str">
        <f t="shared" si="2"/>
        <v>A17</v>
      </c>
    </row>
    <row r="24" ht="15" customHeight="1" spans="1:21">
      <c r="A24" s="13" t="str">
        <f t="shared" si="1"/>
        <v/>
      </c>
      <c r="B24" s="13"/>
      <c r="C24" s="14"/>
      <c r="D24" s="14"/>
      <c r="E24" s="14"/>
      <c r="F24" s="15"/>
      <c r="G24" s="15"/>
      <c r="H24" s="14"/>
      <c r="I24" s="14"/>
      <c r="J24" s="54"/>
      <c r="K24" s="14"/>
      <c r="L24" s="54"/>
      <c r="M24" s="16"/>
      <c r="N24" s="16"/>
      <c r="O24" s="16"/>
      <c r="P24" s="16"/>
      <c r="Q24" s="16"/>
      <c r="R24" s="16"/>
      <c r="S24" s="46" t="str">
        <f t="shared" si="0"/>
        <v/>
      </c>
      <c r="T24" s="14"/>
      <c r="U24" s="4" t="str">
        <f t="shared" si="2"/>
        <v>A18</v>
      </c>
    </row>
    <row r="25" ht="15" customHeight="1" spans="1:22">
      <c r="A25" s="13" t="str">
        <f t="shared" si="1"/>
        <v/>
      </c>
      <c r="B25" s="13"/>
      <c r="C25" s="14"/>
      <c r="D25" s="14"/>
      <c r="E25" s="14"/>
      <c r="F25" s="15"/>
      <c r="G25" s="15"/>
      <c r="H25" s="14"/>
      <c r="I25" s="14"/>
      <c r="J25" s="54"/>
      <c r="K25" s="14"/>
      <c r="L25" s="54"/>
      <c r="M25" s="16"/>
      <c r="N25" s="16"/>
      <c r="O25" s="16"/>
      <c r="P25" s="16"/>
      <c r="Q25" s="16"/>
      <c r="R25" s="16"/>
      <c r="S25" s="46" t="str">
        <f t="shared" si="0"/>
        <v/>
      </c>
      <c r="T25" s="14"/>
      <c r="U25" s="4" t="str">
        <f t="shared" si="2"/>
        <v>A19</v>
      </c>
      <c r="V25" s="5" t="str">
        <f t="array" ref="V25:V28">""</f>
        <v/>
      </c>
    </row>
    <row r="26" ht="15" customHeight="1" spans="1:22">
      <c r="A26" s="19" t="s">
        <v>299</v>
      </c>
      <c r="B26" s="160"/>
      <c r="C26" s="161"/>
      <c r="D26" s="189"/>
      <c r="E26" s="189"/>
      <c r="F26" s="19"/>
      <c r="G26" s="19"/>
      <c r="H26" s="19"/>
      <c r="I26" s="19"/>
      <c r="J26" s="19"/>
      <c r="K26" s="19"/>
      <c r="L26" s="31"/>
      <c r="M26" s="31">
        <f>SUM(M7:M25)</f>
        <v>0</v>
      </c>
      <c r="N26" s="31">
        <f>SUM(N7:N25)</f>
        <v>0</v>
      </c>
      <c r="O26" s="31"/>
      <c r="P26" s="31"/>
      <c r="Q26" s="31"/>
      <c r="R26" s="31">
        <f>SUM(R7:R25)</f>
        <v>0</v>
      </c>
      <c r="S26" s="46" t="str">
        <f t="shared" si="0"/>
        <v/>
      </c>
      <c r="T26" s="21"/>
      <c r="V26" s="5" t="str">
        <v/>
      </c>
    </row>
    <row r="27" ht="15" customHeight="1" spans="1:22">
      <c r="A27" s="3" t="str">
        <f>基本信息输入表!$K$6&amp;"填表人："&amp;基本信息输入表!$M$67</f>
        <v>产权持有单位填表人：</v>
      </c>
      <c r="R27" s="3" t="str">
        <f>"评估人员："&amp;基本信息输入表!$Q$67</f>
        <v>评估人员：</v>
      </c>
      <c r="U27" s="3" t="s">
        <v>474</v>
      </c>
      <c r="V27" s="5" t="str">
        <v/>
      </c>
    </row>
    <row r="28" customHeight="1" spans="1:22">
      <c r="A28" s="3" t="str">
        <f>"填表日期："&amp;YEAR(基本信息输入表!$O$67)&amp;"年"&amp;MONTH(基本信息输入表!$O$67)&amp;"月"&amp;DAY(基本信息输入表!$O$67)&amp;"日"</f>
        <v>填表日期：1900年1月0日</v>
      </c>
      <c r="V28" s="5" t="str">
        <v/>
      </c>
    </row>
  </sheetData>
  <mergeCells count="5">
    <mergeCell ref="A2:T2"/>
    <mergeCell ref="A3:T3"/>
    <mergeCell ref="S4:T4"/>
    <mergeCell ref="A5:D5"/>
    <mergeCell ref="A26:C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75" orientation="landscape"/>
  <headerFooter scaleWithDoc="0">
    <oddFooter>&amp;C&amp;"Arial Narrow,常规"&amp;10 &amp;"宋体,常规"第&amp;"Arial Narrow,常规"&amp;P&amp;"宋体,常规"页，共&amp;"Arial Narrow,常规"&amp;N&amp;"宋体,常规"页</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dimension ref="A1:BQ33"/>
  <sheetViews>
    <sheetView showGridLines="0" workbookViewId="0">
      <selection activeCell="G25" sqref="G25"/>
    </sheetView>
  </sheetViews>
  <sheetFormatPr defaultColWidth="9" defaultRowHeight="14.25"/>
  <cols>
    <col min="1" max="1" width="4.19166666666667" style="138" customWidth="1"/>
    <col min="2" max="2" width="9.69166666666667" style="138" customWidth="1"/>
    <col min="3" max="4" width="8" style="138" customWidth="1"/>
    <col min="5" max="5" width="13.1916666666667" style="138" customWidth="1"/>
    <col min="6" max="6" width="6.19166666666667" style="138" customWidth="1"/>
    <col min="7" max="7" width="10.1916666666667" style="138" customWidth="1"/>
    <col min="8" max="8" width="6.69166666666667" style="138" customWidth="1"/>
    <col min="9" max="9" width="10.1916666666667" style="138" customWidth="1"/>
    <col min="10" max="20" width="10.1916666666667" style="138" hidden="1" customWidth="1" outlineLevel="1"/>
    <col min="21" max="22" width="7.69166666666667" style="138" hidden="1" customWidth="1" outlineLevel="1"/>
    <col min="23" max="23" width="6.69166666666667" style="138" hidden="1" customWidth="1" outlineLevel="1"/>
    <col min="24" max="26" width="4.69166666666667" style="138" hidden="1" customWidth="1" outlineLevel="1"/>
    <col min="27" max="27" width="6.5" style="138" hidden="1" customWidth="1" outlineLevel="1"/>
    <col min="28" max="28" width="24" style="138" hidden="1" customWidth="1" outlineLevel="1"/>
    <col min="29" max="29" width="9.19166666666667" style="138" hidden="1" customWidth="1" outlineLevel="1"/>
    <col min="30" max="30" width="29.6916666666667" style="138" hidden="1" customWidth="1" outlineLevel="1"/>
    <col min="31" max="31" width="15.1916666666667" style="138" hidden="1" customWidth="1" outlineLevel="1"/>
    <col min="32" max="32" width="4.69166666666667" style="138" hidden="1" customWidth="1" outlineLevel="1"/>
    <col min="33" max="34" width="8.19166666666667" style="138" hidden="1" customWidth="1" outlineLevel="1"/>
    <col min="35" max="35" width="8.69166666666667" style="138" hidden="1" customWidth="1" outlineLevel="1"/>
    <col min="36" max="36" width="8.19166666666667" style="138" hidden="1" customWidth="1" outlineLevel="1"/>
    <col min="37" max="37" width="11.1916666666667" style="138" hidden="1" customWidth="1" outlineLevel="1"/>
    <col min="38" max="38" width="16.1916666666667" style="138" customWidth="1" collapsed="1"/>
    <col min="39" max="39" width="15.1916666666667" style="138" customWidth="1"/>
    <col min="40" max="40" width="11.1916666666667" style="138" customWidth="1"/>
    <col min="41" max="41" width="11.6916666666667" style="138" customWidth="1"/>
    <col min="42" max="42" width="6" style="138" customWidth="1"/>
    <col min="43" max="43" width="12.6916666666667" style="146" customWidth="1"/>
    <col min="44" max="44" width="8.69166666666667" style="138" customWidth="1"/>
    <col min="45" max="45" width="9.69166666666667" style="138" customWidth="1"/>
    <col min="46" max="46" width="16.1916666666667" style="138" customWidth="1"/>
    <col min="47" max="47" width="6.69166666666667" style="147" customWidth="1"/>
    <col min="48" max="16384" width="9" style="138"/>
  </cols>
  <sheetData>
    <row r="1" spans="1:47">
      <c r="A1" s="6" t="s">
        <v>0</v>
      </c>
      <c r="AT1" s="172" t="str">
        <f t="array" ref="AT1:AU1">"请勿删除或清空该列内容"</f>
        <v>请勿删除或清空该列内容</v>
      </c>
      <c r="AU1" s="23" t="str">
        <v>请勿删除或清空该列内容</v>
      </c>
    </row>
    <row r="2" s="141" customFormat="1" ht="27" customHeight="1" spans="1:47">
      <c r="A2" s="148" t="s">
        <v>1069</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U2" s="173" t="str">
        <f t="array" ref="AU2:AU7">""</f>
        <v/>
      </c>
    </row>
    <row r="3" s="142" customFormat="1" ht="16.5" customHeight="1" spans="1:47">
      <c r="A3" s="149" t="str">
        <f>"评估基准日："&amp;TEXT(基本信息输入表!M7,"yyyy年mm月dd日")</f>
        <v>评估基准日：2024年06月30日</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U3" s="174" t="str">
        <v/>
      </c>
    </row>
    <row r="4" s="142" customFormat="1" ht="16.5" customHeight="1" spans="6:55">
      <c r="F4" s="150"/>
      <c r="G4" s="150"/>
      <c r="H4" s="150"/>
      <c r="I4" s="4"/>
      <c r="J4" s="3"/>
      <c r="K4" s="3"/>
      <c r="L4" s="3"/>
      <c r="M4" s="3"/>
      <c r="N4" s="3"/>
      <c r="O4" s="3"/>
      <c r="P4" s="3"/>
      <c r="Q4" s="3"/>
      <c r="R4" s="3"/>
      <c r="S4" s="3"/>
      <c r="T4" s="3"/>
      <c r="U4" s="3"/>
      <c r="V4" s="3"/>
      <c r="W4" s="3"/>
      <c r="X4" s="3"/>
      <c r="Y4" s="3"/>
      <c r="Z4" s="3"/>
      <c r="AA4" s="150"/>
      <c r="AB4" s="150"/>
      <c r="AC4" s="150"/>
      <c r="AD4" s="150"/>
      <c r="AE4" s="150"/>
      <c r="AF4" s="150"/>
      <c r="AG4" s="150"/>
      <c r="AH4" s="150"/>
      <c r="AI4" s="150"/>
      <c r="AJ4" s="150"/>
      <c r="AK4" s="150"/>
      <c r="AL4" s="3"/>
      <c r="AM4" s="3"/>
      <c r="AN4" s="3"/>
      <c r="AO4" s="3"/>
      <c r="AP4" s="3"/>
      <c r="AQ4" s="3"/>
      <c r="AR4" s="3"/>
      <c r="AS4" s="8" t="s">
        <v>1070</v>
      </c>
      <c r="AT4" s="3"/>
      <c r="AU4" s="5" t="str">
        <v/>
      </c>
      <c r="AV4" s="3"/>
      <c r="AW4" s="3"/>
      <c r="AX4" s="3"/>
      <c r="AY4" s="3"/>
      <c r="AZ4" s="3"/>
      <c r="BA4" s="3"/>
      <c r="BB4" s="3"/>
      <c r="BC4" s="3"/>
    </row>
    <row r="5" s="142" customFormat="1" ht="16.5" customHeight="1" spans="1:47">
      <c r="A5" s="151" t="str">
        <f>基本信息输入表!K6&amp;"："&amp;基本信息输入表!M6</f>
        <v>产权持有单位：贵州林东煤业发展有限责任公司</v>
      </c>
      <c r="B5" s="151"/>
      <c r="AQ5" s="175"/>
      <c r="AS5" s="176" t="s">
        <v>445</v>
      </c>
      <c r="AU5" s="174" t="str">
        <v/>
      </c>
    </row>
    <row r="6" s="143" customFormat="1" ht="24.5" customHeight="1" spans="1:47">
      <c r="A6" s="152" t="s">
        <v>472</v>
      </c>
      <c r="B6" s="770" t="s">
        <v>1071</v>
      </c>
      <c r="C6" s="152" t="s">
        <v>1072</v>
      </c>
      <c r="D6" s="152" t="s">
        <v>1073</v>
      </c>
      <c r="E6" s="152" t="s">
        <v>1074</v>
      </c>
      <c r="F6" s="152" t="s">
        <v>1075</v>
      </c>
      <c r="G6" s="152" t="s">
        <v>1076</v>
      </c>
      <c r="H6" s="152" t="s">
        <v>1077</v>
      </c>
      <c r="I6" s="152" t="s">
        <v>1078</v>
      </c>
      <c r="J6" s="152" t="s">
        <v>1079</v>
      </c>
      <c r="K6" s="152" t="s">
        <v>1080</v>
      </c>
      <c r="L6" s="152" t="s">
        <v>1081</v>
      </c>
      <c r="M6" s="152" t="s">
        <v>1082</v>
      </c>
      <c r="N6" s="152" t="s">
        <v>1083</v>
      </c>
      <c r="O6" s="152" t="s">
        <v>1084</v>
      </c>
      <c r="P6" s="152" t="s">
        <v>1085</v>
      </c>
      <c r="Q6" s="152" t="s">
        <v>1086</v>
      </c>
      <c r="R6" s="152" t="s">
        <v>1087</v>
      </c>
      <c r="S6" s="152" t="s">
        <v>1088</v>
      </c>
      <c r="T6" s="152" t="s">
        <v>1089</v>
      </c>
      <c r="U6" s="152" t="s">
        <v>1090</v>
      </c>
      <c r="V6" s="49"/>
      <c r="W6" s="49"/>
      <c r="X6" s="152" t="s">
        <v>1091</v>
      </c>
      <c r="Y6" s="49"/>
      <c r="Z6" s="49"/>
      <c r="AA6" s="49"/>
      <c r="AB6" s="152" t="s">
        <v>1092</v>
      </c>
      <c r="AC6" s="49"/>
      <c r="AD6" s="152" t="s">
        <v>1093</v>
      </c>
      <c r="AE6" s="49"/>
      <c r="AF6" s="49"/>
      <c r="AG6" s="152" t="s">
        <v>1023</v>
      </c>
      <c r="AH6" s="152" t="s">
        <v>707</v>
      </c>
      <c r="AI6" s="152" t="s">
        <v>1094</v>
      </c>
      <c r="AJ6" s="152" t="s">
        <v>1095</v>
      </c>
      <c r="AK6" s="49"/>
      <c r="AL6" s="165" t="s">
        <v>902</v>
      </c>
      <c r="AM6" s="49" t="s">
        <v>903</v>
      </c>
      <c r="AN6" s="49" t="s">
        <v>284</v>
      </c>
      <c r="AO6" s="177" t="s">
        <v>914</v>
      </c>
      <c r="AP6" s="177" t="s">
        <v>709</v>
      </c>
      <c r="AQ6" s="177" t="s">
        <v>915</v>
      </c>
      <c r="AR6" s="177" t="s">
        <v>218</v>
      </c>
      <c r="AS6" s="177" t="s">
        <v>348</v>
      </c>
      <c r="AT6" s="2" t="s">
        <v>518</v>
      </c>
      <c r="AU6" s="178" t="str">
        <v/>
      </c>
    </row>
    <row r="7" s="144" customFormat="1" ht="15" customHeight="1" spans="1:47">
      <c r="A7" s="153" t="str">
        <f>IF(C7="","",ROW()-6)</f>
        <v/>
      </c>
      <c r="B7" s="153"/>
      <c r="C7" s="154"/>
      <c r="D7" s="154"/>
      <c r="E7" s="154"/>
      <c r="F7" s="155"/>
      <c r="G7" s="155"/>
      <c r="H7" s="155"/>
      <c r="I7" s="155"/>
      <c r="J7" s="155"/>
      <c r="K7" s="155"/>
      <c r="L7" s="155"/>
      <c r="M7" s="155"/>
      <c r="N7" s="155"/>
      <c r="O7" s="155"/>
      <c r="P7" s="155"/>
      <c r="Q7" s="155"/>
      <c r="R7" s="155"/>
      <c r="S7" s="155"/>
      <c r="T7" s="155"/>
      <c r="U7" s="155"/>
      <c r="V7" s="155"/>
      <c r="W7" s="155"/>
      <c r="X7" s="155"/>
      <c r="Y7" s="164"/>
      <c r="Z7" s="155"/>
      <c r="AA7" s="155"/>
      <c r="AB7" s="155"/>
      <c r="AC7" s="155"/>
      <c r="AD7" s="155"/>
      <c r="AE7" s="155"/>
      <c r="AF7" s="155"/>
      <c r="AG7" s="166"/>
      <c r="AH7" s="166"/>
      <c r="AI7" s="167"/>
      <c r="AJ7" s="168"/>
      <c r="AK7" s="168"/>
      <c r="AL7" s="16"/>
      <c r="AM7" s="169"/>
      <c r="AN7" s="170"/>
      <c r="AO7" s="16"/>
      <c r="AP7" s="44"/>
      <c r="AQ7" s="170">
        <f>IF(AP7="",AO7,AO7*AP7/100)</f>
        <v>0</v>
      </c>
      <c r="AR7" s="46" t="str">
        <f t="shared" ref="AR7" si="0">IF(AM7-AN7=0,"",(AQ7-AM7+AN7)/(AM7-AN7)*100)</f>
        <v/>
      </c>
      <c r="AS7" s="179"/>
      <c r="AT7" s="4" t="str">
        <f>"A"&amp;ROW()-6</f>
        <v>A1</v>
      </c>
      <c r="AU7" s="180" t="str">
        <v/>
      </c>
    </row>
    <row r="8" s="144" customFormat="1" ht="15" customHeight="1" spans="1:47">
      <c r="A8" s="153" t="str">
        <f t="shared" ref="A8:A23" si="1">IF(C8="","",ROW()-6)</f>
        <v/>
      </c>
      <c r="B8" s="153"/>
      <c r="C8" s="154"/>
      <c r="D8" s="154"/>
      <c r="E8" s="154"/>
      <c r="F8" s="155"/>
      <c r="G8" s="155"/>
      <c r="H8" s="155"/>
      <c r="I8" s="155"/>
      <c r="J8" s="155"/>
      <c r="K8" s="155"/>
      <c r="L8" s="155"/>
      <c r="M8" s="155"/>
      <c r="N8" s="155"/>
      <c r="O8" s="155"/>
      <c r="P8" s="155"/>
      <c r="Q8" s="155"/>
      <c r="R8" s="155"/>
      <c r="S8" s="155"/>
      <c r="T8" s="155"/>
      <c r="U8" s="155"/>
      <c r="V8" s="155"/>
      <c r="W8" s="155"/>
      <c r="X8" s="155"/>
      <c r="Y8" s="164"/>
      <c r="Z8" s="155"/>
      <c r="AA8" s="155"/>
      <c r="AB8" s="155"/>
      <c r="AC8" s="155"/>
      <c r="AD8" s="155"/>
      <c r="AE8" s="155"/>
      <c r="AF8" s="155"/>
      <c r="AG8" s="166"/>
      <c r="AH8" s="166"/>
      <c r="AI8" s="167"/>
      <c r="AJ8" s="168"/>
      <c r="AK8" s="168"/>
      <c r="AL8" s="16"/>
      <c r="AM8" s="169"/>
      <c r="AN8" s="170"/>
      <c r="AO8" s="16"/>
      <c r="AP8" s="44"/>
      <c r="AQ8" s="170">
        <f t="shared" ref="AQ8:AQ23" si="2">IF(AP8="",AO8,AO8*AP8/100)</f>
        <v>0</v>
      </c>
      <c r="AR8" s="46" t="str">
        <f t="shared" ref="AR8:AR26" si="3">IF(AM8-AN8=0,"",(AQ8-AM8+AN8)/(AM8-AN8)*100)</f>
        <v/>
      </c>
      <c r="AS8" s="179"/>
      <c r="AT8" s="4" t="str">
        <f t="shared" ref="AT8:AT23" si="4">"A"&amp;ROW()-6</f>
        <v>A2</v>
      </c>
      <c r="AU8" s="180"/>
    </row>
    <row r="9" s="144" customFormat="1" ht="15" customHeight="1" spans="1:47">
      <c r="A9" s="153" t="str">
        <f t="shared" si="1"/>
        <v/>
      </c>
      <c r="B9" s="153"/>
      <c r="C9" s="154"/>
      <c r="D9" s="154"/>
      <c r="E9" s="154"/>
      <c r="F9" s="155"/>
      <c r="G9" s="155"/>
      <c r="H9" s="155"/>
      <c r="I9" s="155"/>
      <c r="J9" s="155"/>
      <c r="K9" s="155"/>
      <c r="L9" s="155"/>
      <c r="M9" s="155"/>
      <c r="N9" s="155"/>
      <c r="O9" s="155"/>
      <c r="P9" s="155"/>
      <c r="Q9" s="155"/>
      <c r="R9" s="155"/>
      <c r="S9" s="155"/>
      <c r="T9" s="155"/>
      <c r="U9" s="155"/>
      <c r="V9" s="155"/>
      <c r="W9" s="155"/>
      <c r="X9" s="155"/>
      <c r="Y9" s="164"/>
      <c r="Z9" s="155"/>
      <c r="AA9" s="155"/>
      <c r="AB9" s="155"/>
      <c r="AC9" s="155"/>
      <c r="AD9" s="155"/>
      <c r="AE9" s="155"/>
      <c r="AF9" s="155"/>
      <c r="AG9" s="166"/>
      <c r="AH9" s="166"/>
      <c r="AI9" s="167"/>
      <c r="AJ9" s="168"/>
      <c r="AK9" s="168"/>
      <c r="AL9" s="16"/>
      <c r="AM9" s="169"/>
      <c r="AN9" s="170"/>
      <c r="AO9" s="16"/>
      <c r="AP9" s="44"/>
      <c r="AQ9" s="170">
        <f t="shared" si="2"/>
        <v>0</v>
      </c>
      <c r="AR9" s="46" t="str">
        <f t="shared" si="3"/>
        <v/>
      </c>
      <c r="AS9" s="179"/>
      <c r="AT9" s="4" t="str">
        <f t="shared" si="4"/>
        <v>A3</v>
      </c>
      <c r="AU9" s="180"/>
    </row>
    <row r="10" s="144" customFormat="1" ht="15" customHeight="1" spans="1:47">
      <c r="A10" s="153" t="str">
        <f t="shared" si="1"/>
        <v/>
      </c>
      <c r="B10" s="153"/>
      <c r="C10" s="154"/>
      <c r="D10" s="154"/>
      <c r="E10" s="154"/>
      <c r="F10" s="155"/>
      <c r="G10" s="155"/>
      <c r="H10" s="155"/>
      <c r="I10" s="155"/>
      <c r="J10" s="155"/>
      <c r="K10" s="155"/>
      <c r="L10" s="155"/>
      <c r="M10" s="155"/>
      <c r="N10" s="155"/>
      <c r="O10" s="155"/>
      <c r="P10" s="155"/>
      <c r="Q10" s="155"/>
      <c r="R10" s="155"/>
      <c r="S10" s="155"/>
      <c r="T10" s="155"/>
      <c r="U10" s="155"/>
      <c r="V10" s="155"/>
      <c r="W10" s="155"/>
      <c r="X10" s="155"/>
      <c r="Y10" s="164"/>
      <c r="Z10" s="155"/>
      <c r="AA10" s="155"/>
      <c r="AB10" s="155"/>
      <c r="AC10" s="155"/>
      <c r="AD10" s="155"/>
      <c r="AE10" s="155"/>
      <c r="AF10" s="155"/>
      <c r="AG10" s="166"/>
      <c r="AH10" s="166"/>
      <c r="AI10" s="167"/>
      <c r="AJ10" s="168"/>
      <c r="AK10" s="168"/>
      <c r="AL10" s="16"/>
      <c r="AM10" s="169"/>
      <c r="AN10" s="170"/>
      <c r="AO10" s="16"/>
      <c r="AP10" s="44"/>
      <c r="AQ10" s="170">
        <f t="shared" si="2"/>
        <v>0</v>
      </c>
      <c r="AR10" s="46" t="str">
        <f t="shared" si="3"/>
        <v/>
      </c>
      <c r="AS10" s="179"/>
      <c r="AT10" s="4" t="str">
        <f t="shared" si="4"/>
        <v>A4</v>
      </c>
      <c r="AU10" s="180"/>
    </row>
    <row r="11" s="144" customFormat="1" ht="15" customHeight="1" spans="1:47">
      <c r="A11" s="153" t="str">
        <f t="shared" si="1"/>
        <v/>
      </c>
      <c r="B11" s="153"/>
      <c r="C11" s="154"/>
      <c r="D11" s="154"/>
      <c r="E11" s="154"/>
      <c r="F11" s="155"/>
      <c r="G11" s="155"/>
      <c r="H11" s="155"/>
      <c r="I11" s="155"/>
      <c r="J11" s="155"/>
      <c r="K11" s="155"/>
      <c r="L11" s="155"/>
      <c r="M11" s="155"/>
      <c r="N11" s="155"/>
      <c r="O11" s="155"/>
      <c r="P11" s="155"/>
      <c r="Q11" s="155"/>
      <c r="R11" s="155"/>
      <c r="S11" s="155"/>
      <c r="T11" s="155"/>
      <c r="U11" s="155"/>
      <c r="V11" s="155"/>
      <c r="W11" s="155"/>
      <c r="X11" s="155"/>
      <c r="Y11" s="164"/>
      <c r="Z11" s="155"/>
      <c r="AA11" s="155"/>
      <c r="AB11" s="155"/>
      <c r="AC11" s="155"/>
      <c r="AD11" s="155"/>
      <c r="AE11" s="155"/>
      <c r="AF11" s="155"/>
      <c r="AG11" s="166"/>
      <c r="AH11" s="166"/>
      <c r="AI11" s="167"/>
      <c r="AJ11" s="168"/>
      <c r="AK11" s="168"/>
      <c r="AL11" s="16"/>
      <c r="AM11" s="169"/>
      <c r="AN11" s="170"/>
      <c r="AO11" s="16"/>
      <c r="AP11" s="44"/>
      <c r="AQ11" s="170">
        <f t="shared" si="2"/>
        <v>0</v>
      </c>
      <c r="AR11" s="46" t="str">
        <f t="shared" si="3"/>
        <v/>
      </c>
      <c r="AS11" s="179"/>
      <c r="AT11" s="4" t="str">
        <f t="shared" si="4"/>
        <v>A5</v>
      </c>
      <c r="AU11" s="180"/>
    </row>
    <row r="12" s="144" customFormat="1" ht="15" customHeight="1" spans="1:47">
      <c r="A12" s="153" t="str">
        <f t="shared" si="1"/>
        <v/>
      </c>
      <c r="B12" s="153"/>
      <c r="C12" s="154"/>
      <c r="D12" s="154"/>
      <c r="E12" s="154"/>
      <c r="F12" s="155"/>
      <c r="G12" s="155"/>
      <c r="H12" s="155"/>
      <c r="I12" s="155"/>
      <c r="J12" s="155"/>
      <c r="K12" s="155"/>
      <c r="L12" s="155"/>
      <c r="M12" s="155"/>
      <c r="N12" s="155"/>
      <c r="O12" s="155"/>
      <c r="P12" s="155"/>
      <c r="Q12" s="155"/>
      <c r="R12" s="155"/>
      <c r="S12" s="155"/>
      <c r="T12" s="155"/>
      <c r="U12" s="155"/>
      <c r="V12" s="155"/>
      <c r="W12" s="155"/>
      <c r="X12" s="155"/>
      <c r="Y12" s="164"/>
      <c r="Z12" s="155"/>
      <c r="AA12" s="155"/>
      <c r="AB12" s="155"/>
      <c r="AC12" s="155"/>
      <c r="AD12" s="155"/>
      <c r="AE12" s="155"/>
      <c r="AF12" s="155"/>
      <c r="AG12" s="166"/>
      <c r="AH12" s="166"/>
      <c r="AI12" s="167"/>
      <c r="AJ12" s="168"/>
      <c r="AK12" s="168"/>
      <c r="AL12" s="16"/>
      <c r="AM12" s="169"/>
      <c r="AN12" s="170"/>
      <c r="AO12" s="16"/>
      <c r="AP12" s="44"/>
      <c r="AQ12" s="170">
        <f t="shared" si="2"/>
        <v>0</v>
      </c>
      <c r="AR12" s="46" t="str">
        <f t="shared" si="3"/>
        <v/>
      </c>
      <c r="AS12" s="179"/>
      <c r="AT12" s="4" t="str">
        <f t="shared" si="4"/>
        <v>A6</v>
      </c>
      <c r="AU12" s="180"/>
    </row>
    <row r="13" s="144" customFormat="1" ht="15" customHeight="1" spans="1:47">
      <c r="A13" s="153" t="str">
        <f t="shared" si="1"/>
        <v/>
      </c>
      <c r="B13" s="153"/>
      <c r="C13" s="154"/>
      <c r="D13" s="154"/>
      <c r="E13" s="154"/>
      <c r="F13" s="155"/>
      <c r="G13" s="155"/>
      <c r="H13" s="155"/>
      <c r="I13" s="155"/>
      <c r="J13" s="155"/>
      <c r="K13" s="155"/>
      <c r="L13" s="155"/>
      <c r="M13" s="155"/>
      <c r="N13" s="155"/>
      <c r="O13" s="155"/>
      <c r="P13" s="155"/>
      <c r="Q13" s="155"/>
      <c r="R13" s="155"/>
      <c r="S13" s="155"/>
      <c r="T13" s="155"/>
      <c r="U13" s="155"/>
      <c r="V13" s="155"/>
      <c r="W13" s="155"/>
      <c r="X13" s="155"/>
      <c r="Y13" s="164"/>
      <c r="Z13" s="155"/>
      <c r="AA13" s="155"/>
      <c r="AB13" s="155"/>
      <c r="AC13" s="155"/>
      <c r="AD13" s="155"/>
      <c r="AE13" s="155"/>
      <c r="AF13" s="155"/>
      <c r="AG13" s="166"/>
      <c r="AH13" s="166"/>
      <c r="AI13" s="167"/>
      <c r="AJ13" s="168"/>
      <c r="AK13" s="168"/>
      <c r="AL13" s="16"/>
      <c r="AM13" s="169"/>
      <c r="AN13" s="170"/>
      <c r="AO13" s="16"/>
      <c r="AP13" s="44"/>
      <c r="AQ13" s="170">
        <f t="shared" si="2"/>
        <v>0</v>
      </c>
      <c r="AR13" s="46" t="str">
        <f t="shared" si="3"/>
        <v/>
      </c>
      <c r="AS13" s="179"/>
      <c r="AT13" s="4" t="str">
        <f t="shared" si="4"/>
        <v>A7</v>
      </c>
      <c r="AU13" s="180"/>
    </row>
    <row r="14" s="144" customFormat="1" ht="15" customHeight="1" spans="1:47">
      <c r="A14" s="153" t="str">
        <f t="shared" si="1"/>
        <v/>
      </c>
      <c r="B14" s="153"/>
      <c r="C14" s="154"/>
      <c r="D14" s="154"/>
      <c r="E14" s="154"/>
      <c r="F14" s="155"/>
      <c r="G14" s="155"/>
      <c r="H14" s="155"/>
      <c r="I14" s="155"/>
      <c r="J14" s="155"/>
      <c r="K14" s="155"/>
      <c r="L14" s="155"/>
      <c r="M14" s="155"/>
      <c r="N14" s="155"/>
      <c r="O14" s="155"/>
      <c r="P14" s="155"/>
      <c r="Q14" s="155"/>
      <c r="R14" s="155"/>
      <c r="S14" s="155"/>
      <c r="T14" s="155"/>
      <c r="U14" s="155"/>
      <c r="V14" s="155"/>
      <c r="W14" s="155"/>
      <c r="X14" s="155"/>
      <c r="Y14" s="164"/>
      <c r="Z14" s="155"/>
      <c r="AA14" s="155"/>
      <c r="AB14" s="155"/>
      <c r="AC14" s="155"/>
      <c r="AD14" s="155"/>
      <c r="AE14" s="155"/>
      <c r="AF14" s="155"/>
      <c r="AG14" s="166"/>
      <c r="AH14" s="166"/>
      <c r="AI14" s="167"/>
      <c r="AJ14" s="168"/>
      <c r="AK14" s="168"/>
      <c r="AL14" s="16"/>
      <c r="AM14" s="169"/>
      <c r="AN14" s="170"/>
      <c r="AO14" s="16"/>
      <c r="AP14" s="44"/>
      <c r="AQ14" s="170">
        <f t="shared" si="2"/>
        <v>0</v>
      </c>
      <c r="AR14" s="46" t="str">
        <f t="shared" si="3"/>
        <v/>
      </c>
      <c r="AS14" s="179"/>
      <c r="AT14" s="4" t="str">
        <f t="shared" si="4"/>
        <v>A8</v>
      </c>
      <c r="AU14" s="180"/>
    </row>
    <row r="15" s="144" customFormat="1" ht="15" customHeight="1" spans="1:47">
      <c r="A15" s="153" t="str">
        <f t="shared" si="1"/>
        <v/>
      </c>
      <c r="B15" s="153"/>
      <c r="C15" s="154"/>
      <c r="D15" s="154"/>
      <c r="E15" s="154"/>
      <c r="F15" s="155"/>
      <c r="G15" s="155"/>
      <c r="H15" s="155"/>
      <c r="I15" s="155"/>
      <c r="J15" s="155"/>
      <c r="K15" s="155"/>
      <c r="L15" s="155"/>
      <c r="M15" s="155"/>
      <c r="N15" s="155"/>
      <c r="O15" s="155"/>
      <c r="P15" s="155"/>
      <c r="Q15" s="155"/>
      <c r="R15" s="155"/>
      <c r="S15" s="155"/>
      <c r="T15" s="155"/>
      <c r="U15" s="155"/>
      <c r="V15" s="155"/>
      <c r="W15" s="155"/>
      <c r="X15" s="155"/>
      <c r="Y15" s="164"/>
      <c r="Z15" s="155"/>
      <c r="AA15" s="155"/>
      <c r="AB15" s="155"/>
      <c r="AC15" s="155"/>
      <c r="AD15" s="155"/>
      <c r="AE15" s="155"/>
      <c r="AF15" s="155"/>
      <c r="AG15" s="166"/>
      <c r="AH15" s="166"/>
      <c r="AI15" s="167"/>
      <c r="AJ15" s="168"/>
      <c r="AK15" s="168"/>
      <c r="AL15" s="16"/>
      <c r="AM15" s="169"/>
      <c r="AN15" s="170"/>
      <c r="AO15" s="16"/>
      <c r="AP15" s="44"/>
      <c r="AQ15" s="170">
        <f t="shared" si="2"/>
        <v>0</v>
      </c>
      <c r="AR15" s="46" t="str">
        <f t="shared" si="3"/>
        <v/>
      </c>
      <c r="AS15" s="179"/>
      <c r="AT15" s="4" t="str">
        <f t="shared" si="4"/>
        <v>A9</v>
      </c>
      <c r="AU15" s="180"/>
    </row>
    <row r="16" s="144" customFormat="1" ht="15" customHeight="1" spans="1:47">
      <c r="A16" s="153" t="str">
        <f t="shared" si="1"/>
        <v/>
      </c>
      <c r="B16" s="153"/>
      <c r="C16" s="154"/>
      <c r="D16" s="154"/>
      <c r="E16" s="154"/>
      <c r="F16" s="155"/>
      <c r="G16" s="155"/>
      <c r="H16" s="155"/>
      <c r="I16" s="155"/>
      <c r="J16" s="155"/>
      <c r="K16" s="155"/>
      <c r="L16" s="155"/>
      <c r="M16" s="155"/>
      <c r="N16" s="155"/>
      <c r="O16" s="155"/>
      <c r="P16" s="155"/>
      <c r="Q16" s="155"/>
      <c r="R16" s="155"/>
      <c r="S16" s="155"/>
      <c r="T16" s="155"/>
      <c r="U16" s="155"/>
      <c r="V16" s="155"/>
      <c r="W16" s="155"/>
      <c r="X16" s="155"/>
      <c r="Y16" s="164"/>
      <c r="Z16" s="155"/>
      <c r="AA16" s="155"/>
      <c r="AB16" s="155"/>
      <c r="AC16" s="155"/>
      <c r="AD16" s="155"/>
      <c r="AE16" s="155"/>
      <c r="AF16" s="155"/>
      <c r="AG16" s="166"/>
      <c r="AH16" s="166"/>
      <c r="AI16" s="167"/>
      <c r="AJ16" s="168"/>
      <c r="AK16" s="168"/>
      <c r="AL16" s="16"/>
      <c r="AM16" s="169"/>
      <c r="AN16" s="170"/>
      <c r="AO16" s="16"/>
      <c r="AP16" s="44"/>
      <c r="AQ16" s="170">
        <f t="shared" si="2"/>
        <v>0</v>
      </c>
      <c r="AR16" s="46" t="str">
        <f t="shared" si="3"/>
        <v/>
      </c>
      <c r="AS16" s="179"/>
      <c r="AT16" s="4" t="str">
        <f t="shared" si="4"/>
        <v>A10</v>
      </c>
      <c r="AU16" s="180"/>
    </row>
    <row r="17" s="144" customFormat="1" ht="15" customHeight="1" spans="1:47">
      <c r="A17" s="153" t="str">
        <f t="shared" si="1"/>
        <v/>
      </c>
      <c r="B17" s="153"/>
      <c r="C17" s="154"/>
      <c r="D17" s="154"/>
      <c r="E17" s="154"/>
      <c r="F17" s="155"/>
      <c r="G17" s="155"/>
      <c r="H17" s="155"/>
      <c r="I17" s="155"/>
      <c r="J17" s="155"/>
      <c r="K17" s="155"/>
      <c r="L17" s="155"/>
      <c r="M17" s="155"/>
      <c r="N17" s="155"/>
      <c r="O17" s="155"/>
      <c r="P17" s="155"/>
      <c r="Q17" s="155"/>
      <c r="R17" s="155"/>
      <c r="S17" s="155"/>
      <c r="T17" s="155"/>
      <c r="U17" s="155"/>
      <c r="V17" s="155"/>
      <c r="W17" s="155"/>
      <c r="X17" s="155"/>
      <c r="Y17" s="164"/>
      <c r="Z17" s="155"/>
      <c r="AA17" s="155"/>
      <c r="AB17" s="155"/>
      <c r="AC17" s="155"/>
      <c r="AD17" s="155"/>
      <c r="AE17" s="155"/>
      <c r="AF17" s="155"/>
      <c r="AG17" s="166"/>
      <c r="AH17" s="166"/>
      <c r="AI17" s="167"/>
      <c r="AJ17" s="168"/>
      <c r="AK17" s="168"/>
      <c r="AL17" s="16"/>
      <c r="AM17" s="169"/>
      <c r="AN17" s="170"/>
      <c r="AO17" s="16"/>
      <c r="AP17" s="44"/>
      <c r="AQ17" s="170">
        <f t="shared" si="2"/>
        <v>0</v>
      </c>
      <c r="AR17" s="46" t="str">
        <f t="shared" si="3"/>
        <v/>
      </c>
      <c r="AS17" s="179"/>
      <c r="AT17" s="4" t="str">
        <f t="shared" si="4"/>
        <v>A11</v>
      </c>
      <c r="AU17" s="180"/>
    </row>
    <row r="18" s="144" customFormat="1" ht="15" customHeight="1" spans="1:47">
      <c r="A18" s="153" t="str">
        <f t="shared" si="1"/>
        <v/>
      </c>
      <c r="B18" s="153"/>
      <c r="C18" s="154"/>
      <c r="D18" s="154"/>
      <c r="E18" s="154"/>
      <c r="F18" s="155"/>
      <c r="G18" s="155"/>
      <c r="H18" s="155"/>
      <c r="I18" s="155"/>
      <c r="J18" s="155"/>
      <c r="K18" s="155"/>
      <c r="L18" s="155"/>
      <c r="M18" s="155"/>
      <c r="N18" s="155"/>
      <c r="O18" s="155"/>
      <c r="P18" s="155"/>
      <c r="Q18" s="155"/>
      <c r="R18" s="155"/>
      <c r="S18" s="155"/>
      <c r="T18" s="155"/>
      <c r="U18" s="155"/>
      <c r="V18" s="155"/>
      <c r="W18" s="155"/>
      <c r="X18" s="155"/>
      <c r="Y18" s="164"/>
      <c r="Z18" s="155"/>
      <c r="AA18" s="155"/>
      <c r="AB18" s="155"/>
      <c r="AC18" s="155"/>
      <c r="AD18" s="155"/>
      <c r="AE18" s="155"/>
      <c r="AF18" s="155"/>
      <c r="AG18" s="166"/>
      <c r="AH18" s="166"/>
      <c r="AI18" s="167"/>
      <c r="AJ18" s="168"/>
      <c r="AK18" s="168"/>
      <c r="AL18" s="16"/>
      <c r="AM18" s="169"/>
      <c r="AN18" s="170"/>
      <c r="AO18" s="16"/>
      <c r="AP18" s="44"/>
      <c r="AQ18" s="170">
        <f t="shared" si="2"/>
        <v>0</v>
      </c>
      <c r="AR18" s="46" t="str">
        <f t="shared" si="3"/>
        <v/>
      </c>
      <c r="AS18" s="179"/>
      <c r="AT18" s="4" t="str">
        <f t="shared" si="4"/>
        <v>A12</v>
      </c>
      <c r="AU18" s="180"/>
    </row>
    <row r="19" s="144" customFormat="1" ht="15" customHeight="1" spans="1:47">
      <c r="A19" s="153" t="str">
        <f t="shared" si="1"/>
        <v/>
      </c>
      <c r="B19" s="153"/>
      <c r="C19" s="154"/>
      <c r="D19" s="154"/>
      <c r="E19" s="154"/>
      <c r="F19" s="155"/>
      <c r="G19" s="155"/>
      <c r="H19" s="155"/>
      <c r="I19" s="155"/>
      <c r="J19" s="155"/>
      <c r="K19" s="155"/>
      <c r="L19" s="155"/>
      <c r="M19" s="155"/>
      <c r="N19" s="155"/>
      <c r="O19" s="155"/>
      <c r="P19" s="155"/>
      <c r="Q19" s="155"/>
      <c r="R19" s="155"/>
      <c r="S19" s="155"/>
      <c r="T19" s="155"/>
      <c r="U19" s="155"/>
      <c r="V19" s="155"/>
      <c r="W19" s="155"/>
      <c r="X19" s="155"/>
      <c r="Y19" s="164"/>
      <c r="Z19" s="155"/>
      <c r="AA19" s="155"/>
      <c r="AB19" s="155"/>
      <c r="AC19" s="155"/>
      <c r="AD19" s="155"/>
      <c r="AE19" s="155"/>
      <c r="AF19" s="155"/>
      <c r="AG19" s="166"/>
      <c r="AH19" s="166"/>
      <c r="AI19" s="167"/>
      <c r="AJ19" s="168"/>
      <c r="AK19" s="168"/>
      <c r="AL19" s="16"/>
      <c r="AM19" s="169"/>
      <c r="AN19" s="170"/>
      <c r="AO19" s="16"/>
      <c r="AP19" s="44"/>
      <c r="AQ19" s="170">
        <f t="shared" si="2"/>
        <v>0</v>
      </c>
      <c r="AR19" s="46" t="str">
        <f t="shared" si="3"/>
        <v/>
      </c>
      <c r="AS19" s="179"/>
      <c r="AT19" s="4" t="str">
        <f t="shared" si="4"/>
        <v>A13</v>
      </c>
      <c r="AU19" s="180"/>
    </row>
    <row r="20" s="144" customFormat="1" ht="15" customHeight="1" spans="1:47">
      <c r="A20" s="153" t="str">
        <f t="shared" si="1"/>
        <v/>
      </c>
      <c r="B20" s="153"/>
      <c r="C20" s="154"/>
      <c r="D20" s="154"/>
      <c r="E20" s="154"/>
      <c r="F20" s="155"/>
      <c r="G20" s="155"/>
      <c r="H20" s="155"/>
      <c r="I20" s="155"/>
      <c r="J20" s="155"/>
      <c r="K20" s="155"/>
      <c r="L20" s="155"/>
      <c r="M20" s="155"/>
      <c r="N20" s="155"/>
      <c r="O20" s="155"/>
      <c r="P20" s="155"/>
      <c r="Q20" s="155"/>
      <c r="R20" s="155"/>
      <c r="S20" s="155"/>
      <c r="T20" s="155"/>
      <c r="U20" s="155"/>
      <c r="V20" s="155"/>
      <c r="W20" s="155"/>
      <c r="X20" s="155"/>
      <c r="Y20" s="164"/>
      <c r="Z20" s="155"/>
      <c r="AA20" s="155"/>
      <c r="AB20" s="155"/>
      <c r="AC20" s="155"/>
      <c r="AD20" s="155"/>
      <c r="AE20" s="155"/>
      <c r="AF20" s="155"/>
      <c r="AG20" s="166"/>
      <c r="AH20" s="166"/>
      <c r="AI20" s="167"/>
      <c r="AJ20" s="168"/>
      <c r="AK20" s="168"/>
      <c r="AL20" s="16"/>
      <c r="AM20" s="169"/>
      <c r="AN20" s="170"/>
      <c r="AO20" s="16"/>
      <c r="AP20" s="44"/>
      <c r="AQ20" s="170">
        <f t="shared" si="2"/>
        <v>0</v>
      </c>
      <c r="AR20" s="46" t="str">
        <f t="shared" si="3"/>
        <v/>
      </c>
      <c r="AS20" s="179"/>
      <c r="AT20" s="4" t="str">
        <f t="shared" si="4"/>
        <v>A14</v>
      </c>
      <c r="AU20" s="180"/>
    </row>
    <row r="21" s="144" customFormat="1" ht="15" customHeight="1" spans="1:47">
      <c r="A21" s="153" t="str">
        <f t="shared" si="1"/>
        <v/>
      </c>
      <c r="B21" s="153"/>
      <c r="C21" s="154"/>
      <c r="D21" s="154"/>
      <c r="E21" s="154"/>
      <c r="F21" s="155"/>
      <c r="G21" s="155"/>
      <c r="H21" s="155"/>
      <c r="I21" s="155"/>
      <c r="J21" s="155"/>
      <c r="K21" s="155"/>
      <c r="L21" s="155"/>
      <c r="M21" s="155"/>
      <c r="N21" s="155"/>
      <c r="O21" s="155"/>
      <c r="P21" s="155"/>
      <c r="Q21" s="155"/>
      <c r="R21" s="155"/>
      <c r="S21" s="155"/>
      <c r="T21" s="155"/>
      <c r="U21" s="155"/>
      <c r="V21" s="155"/>
      <c r="W21" s="155"/>
      <c r="X21" s="155"/>
      <c r="Y21" s="164"/>
      <c r="Z21" s="155"/>
      <c r="AA21" s="155"/>
      <c r="AB21" s="155"/>
      <c r="AC21" s="155"/>
      <c r="AD21" s="155"/>
      <c r="AE21" s="155"/>
      <c r="AF21" s="155"/>
      <c r="AG21" s="166"/>
      <c r="AH21" s="166"/>
      <c r="AI21" s="167"/>
      <c r="AJ21" s="168"/>
      <c r="AK21" s="168"/>
      <c r="AL21" s="16"/>
      <c r="AM21" s="169"/>
      <c r="AN21" s="170"/>
      <c r="AO21" s="16"/>
      <c r="AP21" s="44"/>
      <c r="AQ21" s="170">
        <f t="shared" si="2"/>
        <v>0</v>
      </c>
      <c r="AR21" s="46" t="str">
        <f t="shared" si="3"/>
        <v/>
      </c>
      <c r="AS21" s="179"/>
      <c r="AT21" s="4" t="str">
        <f t="shared" si="4"/>
        <v>A15</v>
      </c>
      <c r="AU21" s="180"/>
    </row>
    <row r="22" s="144" customFormat="1" ht="15" customHeight="1" spans="1:47">
      <c r="A22" s="153" t="str">
        <f t="shared" si="1"/>
        <v/>
      </c>
      <c r="B22" s="153"/>
      <c r="C22" s="154"/>
      <c r="D22" s="154"/>
      <c r="E22" s="154"/>
      <c r="F22" s="155"/>
      <c r="G22" s="155"/>
      <c r="H22" s="155"/>
      <c r="I22" s="155"/>
      <c r="J22" s="155"/>
      <c r="K22" s="155"/>
      <c r="L22" s="155"/>
      <c r="M22" s="155"/>
      <c r="N22" s="155"/>
      <c r="O22" s="155"/>
      <c r="P22" s="155"/>
      <c r="Q22" s="155"/>
      <c r="R22" s="155"/>
      <c r="S22" s="155"/>
      <c r="T22" s="155"/>
      <c r="U22" s="155"/>
      <c r="V22" s="155"/>
      <c r="W22" s="155"/>
      <c r="X22" s="155"/>
      <c r="Y22" s="164"/>
      <c r="Z22" s="155"/>
      <c r="AA22" s="155"/>
      <c r="AB22" s="155"/>
      <c r="AC22" s="155"/>
      <c r="AD22" s="155"/>
      <c r="AE22" s="155"/>
      <c r="AF22" s="155"/>
      <c r="AG22" s="166"/>
      <c r="AH22" s="166"/>
      <c r="AI22" s="167"/>
      <c r="AJ22" s="168"/>
      <c r="AK22" s="168"/>
      <c r="AL22" s="16"/>
      <c r="AM22" s="169"/>
      <c r="AN22" s="170"/>
      <c r="AO22" s="16"/>
      <c r="AP22" s="44"/>
      <c r="AQ22" s="170">
        <f t="shared" si="2"/>
        <v>0</v>
      </c>
      <c r="AR22" s="46" t="str">
        <f t="shared" si="3"/>
        <v/>
      </c>
      <c r="AS22" s="179"/>
      <c r="AT22" s="4" t="str">
        <f t="shared" si="4"/>
        <v>A16</v>
      </c>
      <c r="AU22" s="180"/>
    </row>
    <row r="23" s="144" customFormat="1" ht="15" customHeight="1" spans="1:47">
      <c r="A23" s="153" t="str">
        <f t="shared" si="1"/>
        <v/>
      </c>
      <c r="B23" s="153"/>
      <c r="C23" s="154"/>
      <c r="D23" s="154"/>
      <c r="E23" s="154"/>
      <c r="F23" s="155"/>
      <c r="G23" s="155"/>
      <c r="H23" s="155"/>
      <c r="I23" s="155"/>
      <c r="J23" s="155"/>
      <c r="K23" s="155"/>
      <c r="L23" s="155"/>
      <c r="M23" s="155"/>
      <c r="N23" s="155"/>
      <c r="O23" s="155"/>
      <c r="P23" s="155"/>
      <c r="Q23" s="155"/>
      <c r="R23" s="155"/>
      <c r="S23" s="155"/>
      <c r="T23" s="155"/>
      <c r="U23" s="155"/>
      <c r="V23" s="155"/>
      <c r="W23" s="155"/>
      <c r="X23" s="155"/>
      <c r="Y23" s="164"/>
      <c r="Z23" s="155"/>
      <c r="AA23" s="155"/>
      <c r="AB23" s="155"/>
      <c r="AC23" s="155"/>
      <c r="AD23" s="155"/>
      <c r="AE23" s="155"/>
      <c r="AF23" s="155"/>
      <c r="AG23" s="166"/>
      <c r="AH23" s="166"/>
      <c r="AI23" s="167"/>
      <c r="AJ23" s="168"/>
      <c r="AK23" s="168"/>
      <c r="AL23" s="16"/>
      <c r="AM23" s="169"/>
      <c r="AN23" s="170"/>
      <c r="AO23" s="16"/>
      <c r="AP23" s="44"/>
      <c r="AQ23" s="170">
        <f t="shared" si="2"/>
        <v>0</v>
      </c>
      <c r="AR23" s="46" t="str">
        <f t="shared" si="3"/>
        <v/>
      </c>
      <c r="AS23" s="179"/>
      <c r="AT23" s="4" t="str">
        <f t="shared" si="4"/>
        <v>A17</v>
      </c>
      <c r="AU23" s="180" t="str">
        <f t="array" ref="AU23:AU28">""</f>
        <v/>
      </c>
    </row>
    <row r="24" s="142" customFormat="1" ht="15" customHeight="1" spans="1:47">
      <c r="A24" s="13" t="s">
        <v>1096</v>
      </c>
      <c r="B24" s="156"/>
      <c r="C24" s="157"/>
      <c r="D24" s="158"/>
      <c r="E24" s="158"/>
      <c r="F24" s="159"/>
      <c r="G24" s="159"/>
      <c r="H24" s="159"/>
      <c r="I24" s="159"/>
      <c r="J24" s="159"/>
      <c r="K24" s="159"/>
      <c r="L24" s="159"/>
      <c r="M24" s="159"/>
      <c r="N24" s="159"/>
      <c r="O24" s="159"/>
      <c r="P24" s="159"/>
      <c r="Q24" s="159"/>
      <c r="R24" s="159"/>
      <c r="S24" s="159"/>
      <c r="T24" s="159"/>
      <c r="U24" s="159"/>
      <c r="V24" s="159"/>
      <c r="W24" s="163"/>
      <c r="X24" s="159"/>
      <c r="Y24" s="159"/>
      <c r="Z24" s="159"/>
      <c r="AA24" s="159"/>
      <c r="AB24" s="159"/>
      <c r="AC24" s="159"/>
      <c r="AD24" s="159"/>
      <c r="AE24" s="159"/>
      <c r="AF24" s="159"/>
      <c r="AG24" s="159"/>
      <c r="AH24" s="159"/>
      <c r="AI24" s="159"/>
      <c r="AJ24" s="159"/>
      <c r="AK24" s="159"/>
      <c r="AL24" s="170">
        <f>SUM(AL7:AL23)</f>
        <v>0</v>
      </c>
      <c r="AM24" s="170">
        <f>SUM(AM7:AM23)</f>
        <v>0</v>
      </c>
      <c r="AN24" s="170">
        <f>SUM(AN7:AN23)</f>
        <v>0</v>
      </c>
      <c r="AO24" s="170">
        <f>SUM(AO7:AO23)</f>
        <v>0</v>
      </c>
      <c r="AP24" s="170"/>
      <c r="AQ24" s="170">
        <f>SUM(AQ7:AQ23)</f>
        <v>0</v>
      </c>
      <c r="AR24" s="46" t="str">
        <f t="shared" si="3"/>
        <v/>
      </c>
      <c r="AS24" s="158"/>
      <c r="AU24" s="174" t="str">
        <v/>
      </c>
    </row>
    <row r="25" s="142" customFormat="1" ht="15" customHeight="1" spans="1:47">
      <c r="A25" s="13" t="s">
        <v>1097</v>
      </c>
      <c r="B25" s="156"/>
      <c r="C25" s="157"/>
      <c r="D25" s="158"/>
      <c r="E25" s="158"/>
      <c r="F25" s="159"/>
      <c r="G25" s="159"/>
      <c r="H25" s="159"/>
      <c r="I25" s="159"/>
      <c r="J25" s="159"/>
      <c r="K25" s="159"/>
      <c r="L25" s="159"/>
      <c r="M25" s="159"/>
      <c r="N25" s="159"/>
      <c r="O25" s="159"/>
      <c r="P25" s="159"/>
      <c r="Q25" s="159"/>
      <c r="R25" s="159"/>
      <c r="S25" s="159"/>
      <c r="T25" s="159"/>
      <c r="U25" s="159"/>
      <c r="V25" s="159"/>
      <c r="W25" s="163"/>
      <c r="X25" s="159"/>
      <c r="Y25" s="159"/>
      <c r="Z25" s="159"/>
      <c r="AA25" s="159"/>
      <c r="AB25" s="159"/>
      <c r="AC25" s="159"/>
      <c r="AD25" s="159"/>
      <c r="AE25" s="159"/>
      <c r="AF25" s="159"/>
      <c r="AG25" s="159"/>
      <c r="AH25" s="159"/>
      <c r="AI25" s="159"/>
      <c r="AJ25" s="159"/>
      <c r="AK25" s="159"/>
      <c r="AL25" s="170"/>
      <c r="AM25" s="170">
        <f>AN24</f>
        <v>0</v>
      </c>
      <c r="AN25" s="170"/>
      <c r="AO25" s="170"/>
      <c r="AP25" s="170"/>
      <c r="AQ25" s="170"/>
      <c r="AR25" s="46"/>
      <c r="AS25" s="158"/>
      <c r="AU25" s="174" t="str">
        <v/>
      </c>
    </row>
    <row r="26" s="142" customFormat="1" ht="15" customHeight="1" spans="1:47">
      <c r="A26" s="19" t="s">
        <v>1098</v>
      </c>
      <c r="B26" s="160"/>
      <c r="C26" s="161"/>
      <c r="D26" s="158"/>
      <c r="E26" s="158"/>
      <c r="F26" s="159"/>
      <c r="G26" s="159"/>
      <c r="H26" s="159"/>
      <c r="I26" s="159"/>
      <c r="J26" s="159"/>
      <c r="K26" s="159"/>
      <c r="L26" s="159"/>
      <c r="M26" s="159"/>
      <c r="N26" s="159"/>
      <c r="O26" s="159"/>
      <c r="P26" s="159"/>
      <c r="Q26" s="159"/>
      <c r="R26" s="159"/>
      <c r="S26" s="159"/>
      <c r="T26" s="159"/>
      <c r="U26" s="159"/>
      <c r="V26" s="159"/>
      <c r="W26" s="163"/>
      <c r="X26" s="159"/>
      <c r="Y26" s="159"/>
      <c r="Z26" s="159"/>
      <c r="AA26" s="159"/>
      <c r="AB26" s="159"/>
      <c r="AC26" s="159"/>
      <c r="AD26" s="159"/>
      <c r="AE26" s="159"/>
      <c r="AF26" s="159"/>
      <c r="AG26" s="159"/>
      <c r="AH26" s="159"/>
      <c r="AI26" s="159"/>
      <c r="AJ26" s="159"/>
      <c r="AK26" s="159"/>
      <c r="AL26" s="170">
        <f>AL24-AL25</f>
        <v>0</v>
      </c>
      <c r="AM26" s="170">
        <f>AM24-AM25</f>
        <v>0</v>
      </c>
      <c r="AN26" s="170"/>
      <c r="AO26" s="170">
        <f>AO24</f>
        <v>0</v>
      </c>
      <c r="AP26" s="170"/>
      <c r="AQ26" s="170">
        <f>AQ24</f>
        <v>0</v>
      </c>
      <c r="AR26" s="46" t="str">
        <f t="shared" si="3"/>
        <v/>
      </c>
      <c r="AS26" s="158"/>
      <c r="AU26" s="174" t="str">
        <v/>
      </c>
    </row>
    <row r="27" s="137" customFormat="1" ht="15" customHeight="1" spans="1:47">
      <c r="A27" s="137" t="str">
        <f>基本信息输入表!$K$6&amp;"填表人："&amp;基本信息输入表!$M$68</f>
        <v>产权持有单位填表人：</v>
      </c>
      <c r="AO27" s="137" t="str">
        <f>"评估人员："&amp;基本信息输入表!$Q$68</f>
        <v>评估人员：</v>
      </c>
      <c r="AQ27" s="181"/>
      <c r="AT27" s="3" t="s">
        <v>474</v>
      </c>
      <c r="AU27" s="182" t="str">
        <v/>
      </c>
    </row>
    <row r="28" s="145" customFormat="1" ht="12" spans="1:47">
      <c r="A28" s="139" t="str">
        <f>"填表日期："&amp;YEAR(基本信息输入表!$O$68)&amp;"年"&amp;MONTH(基本信息输入表!$O$68)&amp;"月"&amp;DAY(基本信息输入表!$O$68)&amp;"日"</f>
        <v>填表日期：1900年1月0日</v>
      </c>
      <c r="B28" s="139"/>
      <c r="AQ28" s="183"/>
      <c r="AU28" s="184" t="str">
        <v/>
      </c>
    </row>
    <row r="32" ht="27" spans="9:40">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71"/>
      <c r="AL32" s="171"/>
      <c r="AM32" s="171"/>
      <c r="AN32" s="171"/>
    </row>
    <row r="33" ht="27" spans="38:69">
      <c r="AL33" s="162"/>
      <c r="AM33" s="162"/>
      <c r="AN33" s="162"/>
      <c r="AO33" s="162"/>
      <c r="AP33" s="162"/>
      <c r="AQ33" s="162"/>
      <c r="AR33" s="162"/>
      <c r="AS33" s="162"/>
      <c r="AT33" s="162"/>
      <c r="AU33" s="185"/>
      <c r="AV33" s="162"/>
      <c r="AW33" s="162"/>
      <c r="AX33" s="162"/>
      <c r="AY33" s="162"/>
      <c r="AZ33" s="162"/>
      <c r="BA33" s="162"/>
      <c r="BB33" s="162"/>
      <c r="BC33" s="162"/>
      <c r="BD33" s="162"/>
      <c r="BE33" s="162"/>
      <c r="BF33" s="162"/>
      <c r="BG33" s="162"/>
      <c r="BH33" s="162"/>
      <c r="BI33" s="162"/>
      <c r="BJ33" s="162"/>
      <c r="BK33" s="162"/>
      <c r="BL33" s="162"/>
      <c r="BM33" s="162"/>
      <c r="BN33" s="171"/>
      <c r="BO33" s="171"/>
      <c r="BP33" s="171"/>
      <c r="BQ33" s="171"/>
    </row>
  </sheetData>
  <mergeCells count="11">
    <mergeCell ref="A2:AS2"/>
    <mergeCell ref="A3:AS3"/>
    <mergeCell ref="I4:Z4"/>
    <mergeCell ref="U6:W6"/>
    <mergeCell ref="X6:AA6"/>
    <mergeCell ref="AB6:AC6"/>
    <mergeCell ref="AD6:AF6"/>
    <mergeCell ref="AJ6:AK6"/>
    <mergeCell ref="A24:C24"/>
    <mergeCell ref="A25:C25"/>
    <mergeCell ref="A26:C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75" orientation="landscape"/>
  <headerFooter scaleWithDoc="0">
    <oddFooter>&amp;C&amp;"Arial Narrow,常规"&amp;10 &amp;"宋体,常规"第&amp;"Arial Narrow,常规"&amp;P&amp;"宋体,常规"页，共&amp;"Arial Narrow,常规"&amp;N&amp;"宋体,常规"页</oddFooter>
  </headerFooter>
  <drawing r:id="rId2"/>
  <legacyDrawing r:id="rId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dimension ref="A1:G30"/>
  <sheetViews>
    <sheetView showGridLines="0" workbookViewId="0">
      <selection activeCell="G25" sqref="G25"/>
    </sheetView>
  </sheetViews>
  <sheetFormatPr defaultColWidth="9" defaultRowHeight="15.75" customHeight="1" outlineLevelCol="6"/>
  <cols>
    <col min="1" max="1" width="7.81666666666667" style="3" customWidth="1"/>
    <col min="2" max="2" width="28" style="3" customWidth="1"/>
    <col min="3" max="3" width="27.6916666666667" style="3" customWidth="1"/>
    <col min="4" max="5" width="18.6916666666667" style="3" customWidth="1"/>
    <col min="6" max="6" width="13.1916666666667" style="3" customWidth="1"/>
    <col min="7" max="8" width="9" style="3" customWidth="1"/>
    <col min="9" max="16384" width="9" style="3"/>
  </cols>
  <sheetData>
    <row r="1" customHeight="1" spans="1:1">
      <c r="A1" s="6" t="s">
        <v>0</v>
      </c>
    </row>
    <row r="2" s="1" customFormat="1" ht="30" customHeight="1" spans="1:1">
      <c r="A2" s="7" t="s">
        <v>1099</v>
      </c>
    </row>
    <row r="3" customHeight="1" spans="1:1">
      <c r="A3" s="4" t="str">
        <f>"评估基准日："&amp;TEXT(基本信息输入表!M7,"yyyy年mm月dd日")</f>
        <v>评估基准日：2024年06月30日</v>
      </c>
    </row>
    <row r="4" ht="14.25" customHeight="1" spans="1:6">
      <c r="A4" s="4"/>
      <c r="B4" s="4"/>
      <c r="C4" s="4"/>
      <c r="D4" s="4"/>
      <c r="E4" s="4"/>
      <c r="F4" s="8" t="s">
        <v>1100</v>
      </c>
    </row>
    <row r="5" customHeight="1" spans="1:6">
      <c r="A5" s="9" t="str">
        <f>基本信息输入表!K6&amp;"："&amp;基本信息输入表!M6</f>
        <v>产权持有单位：贵州林东煤业发展有限责任公司</v>
      </c>
      <c r="B5" s="10"/>
      <c r="C5" s="10"/>
      <c r="F5" s="8" t="s">
        <v>445</v>
      </c>
    </row>
    <row r="6" s="2" customFormat="1" customHeight="1" spans="1:6">
      <c r="A6" s="34" t="s">
        <v>490</v>
      </c>
      <c r="B6" s="34" t="s">
        <v>268</v>
      </c>
      <c r="C6" s="34" t="s">
        <v>215</v>
      </c>
      <c r="D6" s="34" t="s">
        <v>216</v>
      </c>
      <c r="E6" s="34" t="s">
        <v>289</v>
      </c>
      <c r="F6" s="34" t="s">
        <v>218</v>
      </c>
    </row>
    <row r="7" ht="15" customHeight="1" spans="1:6">
      <c r="A7" s="134" t="s">
        <v>885</v>
      </c>
      <c r="B7" s="135" t="s">
        <v>1101</v>
      </c>
      <c r="C7" s="46">
        <f>'4-11-1在建-土建'!J24</f>
        <v>0</v>
      </c>
      <c r="D7" s="46">
        <f>'4-11-1在建-土建'!R26</f>
        <v>0</v>
      </c>
      <c r="E7" s="46">
        <f>D7-C7</f>
        <v>0</v>
      </c>
      <c r="F7" s="31" t="str">
        <f>IF(C7=0,"",E7/C7*100)</f>
        <v/>
      </c>
    </row>
    <row r="8" ht="15" customHeight="1" spans="1:6">
      <c r="A8" s="134" t="s">
        <v>887</v>
      </c>
      <c r="B8" s="135" t="s">
        <v>1102</v>
      </c>
      <c r="C8" s="46">
        <f>'4-11-2在建-设备'!H24</f>
        <v>0</v>
      </c>
      <c r="D8" s="46">
        <f>'4-11-2在建-设备'!T26</f>
        <v>0</v>
      </c>
      <c r="E8" s="46">
        <f>D8-C8</f>
        <v>0</v>
      </c>
      <c r="F8" s="31" t="str">
        <f>IF(C8=0,"",E8/C8*100)</f>
        <v/>
      </c>
    </row>
    <row r="9" ht="15" customHeight="1" spans="1:6">
      <c r="A9" s="134" t="s">
        <v>1103</v>
      </c>
      <c r="B9" s="136" t="s">
        <v>72</v>
      </c>
      <c r="C9" s="46">
        <f>'4-11-3在建-待摊'!E27</f>
        <v>0</v>
      </c>
      <c r="D9" s="46">
        <f>'4-11-3在建-待摊'!F27</f>
        <v>0</v>
      </c>
      <c r="E9" s="46">
        <f>D9-C9</f>
        <v>0</v>
      </c>
      <c r="F9" s="31" t="str">
        <f>IF(C9=0,"",E9/C9*100)</f>
        <v/>
      </c>
    </row>
    <row r="10" ht="15" customHeight="1" spans="1:6">
      <c r="A10" s="134" t="s">
        <v>1104</v>
      </c>
      <c r="B10" s="136" t="s">
        <v>1105</v>
      </c>
      <c r="C10" s="46">
        <f>'4-11-4在建-物资'!G24</f>
        <v>0</v>
      </c>
      <c r="D10" s="46">
        <f>'4-11-4在建-物资'!K26</f>
        <v>0</v>
      </c>
      <c r="E10" s="46">
        <f>D10-C10</f>
        <v>0</v>
      </c>
      <c r="F10" s="31" t="str">
        <f>IF(C10=0,"",E10/C10*100)</f>
        <v/>
      </c>
    </row>
    <row r="11" ht="15" customHeight="1" spans="1:6">
      <c r="A11" s="44"/>
      <c r="B11" s="136"/>
      <c r="C11" s="46"/>
      <c r="D11" s="46"/>
      <c r="E11" s="46"/>
      <c r="F11" s="31"/>
    </row>
    <row r="12" ht="15" customHeight="1" spans="1:6">
      <c r="A12" s="44"/>
      <c r="B12" s="136"/>
      <c r="C12" s="46"/>
      <c r="D12" s="46"/>
      <c r="E12" s="46"/>
      <c r="F12" s="31"/>
    </row>
    <row r="13" ht="15" customHeight="1" spans="1:6">
      <c r="A13" s="44"/>
      <c r="B13" s="136"/>
      <c r="C13" s="46"/>
      <c r="D13" s="46"/>
      <c r="E13" s="46"/>
      <c r="F13" s="31"/>
    </row>
    <row r="14" ht="15" customHeight="1" spans="1:6">
      <c r="A14" s="44"/>
      <c r="B14" s="136"/>
      <c r="C14" s="46"/>
      <c r="D14" s="46"/>
      <c r="E14" s="46"/>
      <c r="F14" s="31"/>
    </row>
    <row r="15" ht="15" customHeight="1" spans="1:6">
      <c r="A15" s="44"/>
      <c r="B15" s="136"/>
      <c r="C15" s="46"/>
      <c r="D15" s="46"/>
      <c r="E15" s="46"/>
      <c r="F15" s="31"/>
    </row>
    <row r="16" ht="15" customHeight="1" spans="1:6">
      <c r="A16" s="44"/>
      <c r="B16" s="136"/>
      <c r="C16" s="46"/>
      <c r="D16" s="46"/>
      <c r="E16" s="46"/>
      <c r="F16" s="31"/>
    </row>
    <row r="17" ht="15" customHeight="1" spans="1:6">
      <c r="A17" s="44"/>
      <c r="B17" s="136"/>
      <c r="C17" s="46"/>
      <c r="D17" s="46"/>
      <c r="E17" s="46"/>
      <c r="F17" s="31"/>
    </row>
    <row r="18" ht="15" customHeight="1" spans="1:6">
      <c r="A18" s="44"/>
      <c r="B18" s="136"/>
      <c r="C18" s="46"/>
      <c r="D18" s="46"/>
      <c r="E18" s="46"/>
      <c r="F18" s="31"/>
    </row>
    <row r="19" ht="15" customHeight="1" spans="1:6">
      <c r="A19" s="44"/>
      <c r="B19" s="136"/>
      <c r="C19" s="46"/>
      <c r="D19" s="46"/>
      <c r="E19" s="46"/>
      <c r="F19" s="31"/>
    </row>
    <row r="20" ht="15" customHeight="1" spans="1:6">
      <c r="A20" s="44"/>
      <c r="B20" s="136"/>
      <c r="C20" s="46"/>
      <c r="D20" s="46"/>
      <c r="E20" s="46"/>
      <c r="F20" s="31"/>
    </row>
    <row r="21" ht="15" customHeight="1" spans="1:6">
      <c r="A21" s="44"/>
      <c r="B21" s="136"/>
      <c r="C21" s="46"/>
      <c r="D21" s="46"/>
      <c r="E21" s="46"/>
      <c r="F21" s="31"/>
    </row>
    <row r="22" ht="15" customHeight="1" spans="1:6">
      <c r="A22" s="44"/>
      <c r="B22" s="136"/>
      <c r="C22" s="46"/>
      <c r="D22" s="46"/>
      <c r="E22" s="46"/>
      <c r="F22" s="31"/>
    </row>
    <row r="23" ht="15" customHeight="1" spans="1:6">
      <c r="A23" s="44"/>
      <c r="B23" s="136"/>
      <c r="C23" s="46"/>
      <c r="D23" s="46"/>
      <c r="E23" s="46"/>
      <c r="F23" s="31"/>
    </row>
    <row r="24" ht="15" customHeight="1" spans="1:6">
      <c r="A24" s="44"/>
      <c r="B24" s="136"/>
      <c r="C24" s="46"/>
      <c r="D24" s="46"/>
      <c r="E24" s="46"/>
      <c r="F24" s="31"/>
    </row>
    <row r="25" ht="15" customHeight="1" spans="1:6">
      <c r="A25" s="44" t="s">
        <v>1106</v>
      </c>
      <c r="B25" s="63"/>
      <c r="C25" s="46">
        <f>SUM(C7:C24)</f>
        <v>0</v>
      </c>
      <c r="D25" s="46">
        <f>SUM(D7:D24)</f>
        <v>0</v>
      </c>
      <c r="E25" s="46">
        <f>D25-C25</f>
        <v>0</v>
      </c>
      <c r="F25" s="31" t="str">
        <f>IF(C25=0,"",E25/C25*100)</f>
        <v/>
      </c>
    </row>
    <row r="26" ht="15" customHeight="1" spans="1:6">
      <c r="A26" s="44" t="s">
        <v>1107</v>
      </c>
      <c r="B26" s="63"/>
      <c r="C26" s="46">
        <f>'4-11-1在建-土建'!J25+'4-11-2在建-设备'!H25</f>
        <v>0</v>
      </c>
      <c r="D26" s="46"/>
      <c r="E26" s="46"/>
      <c r="F26" s="31"/>
    </row>
    <row r="27" ht="15" customHeight="1" spans="1:6">
      <c r="A27" s="44" t="s">
        <v>1108</v>
      </c>
      <c r="B27" s="63"/>
      <c r="C27" s="46">
        <f>C25-C26</f>
        <v>0</v>
      </c>
      <c r="D27" s="46">
        <f>D25</f>
        <v>0</v>
      </c>
      <c r="E27" s="46">
        <f>D27-C27</f>
        <v>0</v>
      </c>
      <c r="F27" s="31" t="str">
        <f>IF(C27=0,"",E27/C27*100)</f>
        <v/>
      </c>
    </row>
    <row r="28" customHeight="1" spans="1:7">
      <c r="A28" s="3" t="str">
        <f>基本信息输入表!$K$6&amp;"填表人："&amp;基本信息输入表!$M$73</f>
        <v>产权持有单位填表人：</v>
      </c>
      <c r="B28" s="137"/>
      <c r="C28" s="138"/>
      <c r="D28" s="3" t="str">
        <f>"评估人员："&amp;基本信息输入表!$Q$73</f>
        <v>评估人员：</v>
      </c>
      <c r="G28" s="3" t="s">
        <v>474</v>
      </c>
    </row>
    <row r="29" customHeight="1" spans="1:3">
      <c r="A29" s="3" t="str">
        <f>"填表日期："&amp;YEAR(基本信息输入表!$O$73)&amp;"年"&amp;MONTH(基本信息输入表!$O$73)&amp;"月"&amp;DAY(基本信息输入表!$O$73)&amp;"日"</f>
        <v>填表日期：1900年1月0日</v>
      </c>
      <c r="B29" s="139"/>
      <c r="C29" s="140"/>
    </row>
    <row r="30" customHeight="1" spans="1:3">
      <c r="A30" s="138"/>
      <c r="B30" s="138"/>
      <c r="C30" s="138"/>
    </row>
  </sheetData>
  <mergeCells count="6">
    <mergeCell ref="A2:F2"/>
    <mergeCell ref="A3:F3"/>
    <mergeCell ref="A5:C5"/>
    <mergeCell ref="A25:B25"/>
    <mergeCell ref="A26:B26"/>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orientation="landscape"/>
  <headerFooter scaleWithDoc="0">
    <oddFooter>&amp;C&amp;"Arial Narrow,常规"&amp;10 &amp;"宋体,常规"第&amp;"Arial Narrow,常规"&amp;P&amp;"宋体,常规"页，共&amp;"Arial Narrow,常规"&amp;N&amp;"宋体,常规"页</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dimension ref="A1:V28"/>
  <sheetViews>
    <sheetView showGridLines="0" workbookViewId="0">
      <selection activeCell="G25" sqref="G25"/>
    </sheetView>
  </sheetViews>
  <sheetFormatPr defaultColWidth="9" defaultRowHeight="15.75" customHeight="1"/>
  <cols>
    <col min="1" max="1" width="5.19166666666667" style="3" customWidth="1"/>
    <col min="2" max="2" width="16.1916666666667" style="3" customWidth="1"/>
    <col min="3" max="3" width="5.81666666666667" style="3" customWidth="1"/>
    <col min="4" max="4" width="11.3166666666667" style="3" customWidth="1"/>
    <col min="5" max="5" width="7.19166666666667" style="3" customWidth="1"/>
    <col min="6" max="6" width="5.5" style="3" customWidth="1"/>
    <col min="7" max="7" width="5" style="3" customWidth="1"/>
    <col min="8" max="8" width="4.81666666666667" style="3" customWidth="1"/>
    <col min="9" max="9" width="10.6916666666667" style="3" customWidth="1"/>
    <col min="10" max="10" width="12.6916666666667" style="3" customWidth="1"/>
    <col min="11" max="11" width="8.5" style="3" customWidth="1"/>
    <col min="12" max="12" width="7.31666666666667" style="3" customWidth="1"/>
    <col min="13" max="17" width="8.5" style="3" customWidth="1"/>
    <col min="18" max="18" width="9.69166666666667" style="3" customWidth="1"/>
    <col min="19" max="19" width="7.19166666666667" style="3" customWidth="1"/>
    <col min="20" max="20" width="8.5" style="3" customWidth="1"/>
    <col min="21" max="21" width="16.1916666666667" style="3" customWidth="1"/>
    <col min="22" max="22" width="6.19166666666667" style="5" customWidth="1"/>
    <col min="23" max="16384" width="9" style="3"/>
  </cols>
  <sheetData>
    <row r="1" customHeight="1" spans="1:22">
      <c r="A1" s="6" t="s">
        <v>0</v>
      </c>
      <c r="U1" s="22" t="str">
        <f t="array" ref="U1:V1">"请勿删除或清空该列内容"</f>
        <v>请勿删除或清空该列内容</v>
      </c>
      <c r="V1" s="23" t="str">
        <v>请勿删除或清空该列内容</v>
      </c>
    </row>
    <row r="2" s="1" customFormat="1" ht="30" customHeight="1" spans="1:22">
      <c r="A2" s="7" t="s">
        <v>1109</v>
      </c>
      <c r="V2" s="25" t="str">
        <f t="array" ref="V2:V7">""</f>
        <v/>
      </c>
    </row>
    <row r="3" customHeight="1" spans="1:22">
      <c r="A3" s="4" t="str">
        <f>"评估基准日："&amp;TEXT(基本信息输入表!M7,"yyyy年mm月dd日")</f>
        <v>评估基准日：2024年06月30日</v>
      </c>
      <c r="V3" s="5" t="str">
        <v/>
      </c>
    </row>
    <row r="4" ht="14.25" customHeight="1" spans="1:22">
      <c r="A4" s="4"/>
      <c r="B4" s="4"/>
      <c r="C4" s="4"/>
      <c r="D4" s="4"/>
      <c r="E4" s="4"/>
      <c r="F4" s="4"/>
      <c r="G4" s="4"/>
      <c r="H4" s="4"/>
      <c r="I4" s="4"/>
      <c r="J4" s="4"/>
      <c r="K4" s="4"/>
      <c r="L4" s="4"/>
      <c r="M4" s="4"/>
      <c r="N4" s="4"/>
      <c r="O4" s="4"/>
      <c r="P4" s="4"/>
      <c r="Q4" s="4"/>
      <c r="R4" s="4"/>
      <c r="S4" s="4"/>
      <c r="T4" s="8" t="s">
        <v>1110</v>
      </c>
      <c r="V4" s="5" t="str">
        <v/>
      </c>
    </row>
    <row r="5" customHeight="1" spans="1:22">
      <c r="A5" s="9" t="str">
        <f>基本信息输入表!K6&amp;"："&amp;基本信息输入表!M6</f>
        <v>产权持有单位：贵州林东煤业发展有限责任公司</v>
      </c>
      <c r="B5" s="10"/>
      <c r="C5" s="10"/>
      <c r="D5" s="10"/>
      <c r="T5" s="8" t="s">
        <v>445</v>
      </c>
      <c r="V5" s="5" t="str">
        <v/>
      </c>
    </row>
    <row r="6" s="2" customFormat="1" ht="32" customHeight="1" spans="1:22">
      <c r="A6" s="11" t="s">
        <v>472</v>
      </c>
      <c r="B6" s="11" t="s">
        <v>113</v>
      </c>
      <c r="C6" s="11" t="s">
        <v>715</v>
      </c>
      <c r="D6" s="11" t="s">
        <v>1111</v>
      </c>
      <c r="E6" s="11" t="s">
        <v>716</v>
      </c>
      <c r="F6" s="11" t="s">
        <v>727</v>
      </c>
      <c r="G6" s="11" t="s">
        <v>1112</v>
      </c>
      <c r="H6" s="11" t="s">
        <v>1113</v>
      </c>
      <c r="I6" s="11" t="s">
        <v>1114</v>
      </c>
      <c r="J6" s="11" t="s">
        <v>215</v>
      </c>
      <c r="K6" s="11" t="s">
        <v>284</v>
      </c>
      <c r="L6" s="11" t="s">
        <v>1115</v>
      </c>
      <c r="M6" s="11" t="s">
        <v>1116</v>
      </c>
      <c r="N6" s="11" t="s">
        <v>1117</v>
      </c>
      <c r="O6" s="11" t="s">
        <v>1118</v>
      </c>
      <c r="P6" s="11" t="s">
        <v>1119</v>
      </c>
      <c r="Q6" s="11" t="s">
        <v>1120</v>
      </c>
      <c r="R6" s="11" t="s">
        <v>216</v>
      </c>
      <c r="S6" s="11" t="s">
        <v>218</v>
      </c>
      <c r="T6" s="11" t="s">
        <v>348</v>
      </c>
      <c r="U6" s="2" t="s">
        <v>518</v>
      </c>
      <c r="V6" s="26" t="str">
        <v/>
      </c>
    </row>
    <row r="7" ht="15" customHeight="1" spans="1:22">
      <c r="A7" s="13" t="str">
        <f>IF(B7="","",ROW()-6)</f>
        <v/>
      </c>
      <c r="B7" s="14"/>
      <c r="C7" s="14"/>
      <c r="D7" s="13"/>
      <c r="E7" s="15"/>
      <c r="F7" s="15"/>
      <c r="G7" s="14"/>
      <c r="H7" s="41"/>
      <c r="I7" s="132"/>
      <c r="J7" s="76"/>
      <c r="K7" s="76"/>
      <c r="L7" s="16"/>
      <c r="M7" s="16"/>
      <c r="N7" s="16"/>
      <c r="O7" s="16"/>
      <c r="P7" s="16"/>
      <c r="Q7" s="16"/>
      <c r="R7" s="16"/>
      <c r="S7" s="46" t="str">
        <f t="shared" ref="S7:S24" si="0">IF(J7-K7=0,"",(R7-J7+K7)/(J7-K7)*100)</f>
        <v/>
      </c>
      <c r="T7" s="14"/>
      <c r="U7" s="4" t="str">
        <f>"A"&amp;ROW()-6</f>
        <v>A1</v>
      </c>
      <c r="V7" s="5" t="str">
        <v/>
      </c>
    </row>
    <row r="8" ht="15" customHeight="1" spans="1:21">
      <c r="A8" s="13" t="str">
        <f t="shared" ref="A8:A23" si="1">IF(B8="","",ROW()-6)</f>
        <v/>
      </c>
      <c r="B8" s="14"/>
      <c r="C8" s="14"/>
      <c r="D8" s="13"/>
      <c r="E8" s="15"/>
      <c r="F8" s="15"/>
      <c r="G8" s="14"/>
      <c r="H8" s="41"/>
      <c r="I8" s="132"/>
      <c r="J8" s="76"/>
      <c r="K8" s="76"/>
      <c r="L8" s="16"/>
      <c r="M8" s="16"/>
      <c r="N8" s="16"/>
      <c r="O8" s="16"/>
      <c r="P8" s="16"/>
      <c r="Q8" s="16"/>
      <c r="R8" s="16"/>
      <c r="S8" s="31" t="str">
        <f t="shared" si="0"/>
        <v/>
      </c>
      <c r="T8" s="14"/>
      <c r="U8" s="4" t="str">
        <f t="shared" ref="U8:U23" si="2">"A"&amp;ROW()-6</f>
        <v>A2</v>
      </c>
    </row>
    <row r="9" ht="15" customHeight="1" spans="1:21">
      <c r="A9" s="13" t="str">
        <f t="shared" si="1"/>
        <v/>
      </c>
      <c r="B9" s="14"/>
      <c r="C9" s="14"/>
      <c r="D9" s="13"/>
      <c r="E9" s="15"/>
      <c r="F9" s="15"/>
      <c r="G9" s="14"/>
      <c r="H9" s="41"/>
      <c r="I9" s="132"/>
      <c r="J9" s="76"/>
      <c r="K9" s="76"/>
      <c r="L9" s="16"/>
      <c r="M9" s="16"/>
      <c r="N9" s="16"/>
      <c r="O9" s="16"/>
      <c r="P9" s="16"/>
      <c r="Q9" s="16"/>
      <c r="R9" s="16"/>
      <c r="S9" s="31" t="str">
        <f t="shared" si="0"/>
        <v/>
      </c>
      <c r="T9" s="14"/>
      <c r="U9" s="4" t="str">
        <f t="shared" si="2"/>
        <v>A3</v>
      </c>
    </row>
    <row r="10" ht="15" customHeight="1" spans="1:21">
      <c r="A10" s="13" t="str">
        <f t="shared" si="1"/>
        <v/>
      </c>
      <c r="B10" s="14"/>
      <c r="C10" s="14"/>
      <c r="D10" s="13"/>
      <c r="E10" s="15"/>
      <c r="F10" s="15"/>
      <c r="G10" s="14"/>
      <c r="H10" s="41"/>
      <c r="I10" s="132"/>
      <c r="J10" s="76"/>
      <c r="K10" s="76"/>
      <c r="L10" s="16"/>
      <c r="M10" s="16"/>
      <c r="N10" s="16"/>
      <c r="O10" s="16"/>
      <c r="P10" s="16"/>
      <c r="Q10" s="16"/>
      <c r="R10" s="16"/>
      <c r="S10" s="31" t="str">
        <f t="shared" si="0"/>
        <v/>
      </c>
      <c r="T10" s="14"/>
      <c r="U10" s="4" t="str">
        <f t="shared" si="2"/>
        <v>A4</v>
      </c>
    </row>
    <row r="11" ht="15" customHeight="1" spans="1:21">
      <c r="A11" s="13" t="str">
        <f t="shared" si="1"/>
        <v/>
      </c>
      <c r="B11" s="14"/>
      <c r="C11" s="14"/>
      <c r="D11" s="13"/>
      <c r="E11" s="15"/>
      <c r="F11" s="15"/>
      <c r="G11" s="14"/>
      <c r="H11" s="41"/>
      <c r="I11" s="132"/>
      <c r="J11" s="76"/>
      <c r="K11" s="76"/>
      <c r="L11" s="16"/>
      <c r="M11" s="16"/>
      <c r="N11" s="16"/>
      <c r="O11" s="16"/>
      <c r="P11" s="16"/>
      <c r="Q11" s="16"/>
      <c r="R11" s="16"/>
      <c r="S11" s="31" t="str">
        <f t="shared" si="0"/>
        <v/>
      </c>
      <c r="T11" s="14"/>
      <c r="U11" s="4" t="str">
        <f t="shared" si="2"/>
        <v>A5</v>
      </c>
    </row>
    <row r="12" ht="15" customHeight="1" spans="1:21">
      <c r="A12" s="13" t="str">
        <f t="shared" si="1"/>
        <v/>
      </c>
      <c r="B12" s="14"/>
      <c r="C12" s="14"/>
      <c r="D12" s="13"/>
      <c r="E12" s="15"/>
      <c r="F12" s="15"/>
      <c r="G12" s="14"/>
      <c r="H12" s="41"/>
      <c r="I12" s="132"/>
      <c r="J12" s="76"/>
      <c r="K12" s="76"/>
      <c r="L12" s="16"/>
      <c r="M12" s="16"/>
      <c r="N12" s="16"/>
      <c r="O12" s="16"/>
      <c r="P12" s="16"/>
      <c r="Q12" s="16"/>
      <c r="R12" s="16"/>
      <c r="S12" s="31" t="str">
        <f t="shared" si="0"/>
        <v/>
      </c>
      <c r="T12" s="14"/>
      <c r="U12" s="4" t="str">
        <f t="shared" si="2"/>
        <v>A6</v>
      </c>
    </row>
    <row r="13" ht="15" customHeight="1" spans="1:21">
      <c r="A13" s="13" t="str">
        <f t="shared" si="1"/>
        <v/>
      </c>
      <c r="B13" s="14"/>
      <c r="C13" s="14"/>
      <c r="D13" s="13"/>
      <c r="E13" s="15"/>
      <c r="F13" s="15"/>
      <c r="G13" s="14"/>
      <c r="H13" s="41"/>
      <c r="I13" s="132"/>
      <c r="J13" s="76"/>
      <c r="K13" s="76"/>
      <c r="L13" s="16"/>
      <c r="M13" s="16"/>
      <c r="N13" s="16"/>
      <c r="O13" s="16"/>
      <c r="P13" s="16"/>
      <c r="Q13" s="16"/>
      <c r="R13" s="16"/>
      <c r="S13" s="31" t="str">
        <f t="shared" si="0"/>
        <v/>
      </c>
      <c r="T13" s="14"/>
      <c r="U13" s="4" t="str">
        <f t="shared" si="2"/>
        <v>A7</v>
      </c>
    </row>
    <row r="14" ht="15" customHeight="1" spans="1:21">
      <c r="A14" s="13" t="str">
        <f t="shared" si="1"/>
        <v/>
      </c>
      <c r="B14" s="14"/>
      <c r="C14" s="14"/>
      <c r="D14" s="13"/>
      <c r="E14" s="15"/>
      <c r="F14" s="15"/>
      <c r="G14" s="14"/>
      <c r="H14" s="41"/>
      <c r="I14" s="132"/>
      <c r="J14" s="76"/>
      <c r="K14" s="76"/>
      <c r="L14" s="16"/>
      <c r="M14" s="16"/>
      <c r="N14" s="16"/>
      <c r="O14" s="16"/>
      <c r="P14" s="16"/>
      <c r="Q14" s="16"/>
      <c r="R14" s="16"/>
      <c r="S14" s="31" t="str">
        <f t="shared" si="0"/>
        <v/>
      </c>
      <c r="T14" s="14"/>
      <c r="U14" s="4" t="str">
        <f t="shared" si="2"/>
        <v>A8</v>
      </c>
    </row>
    <row r="15" ht="15" customHeight="1" spans="1:21">
      <c r="A15" s="13" t="str">
        <f t="shared" si="1"/>
        <v/>
      </c>
      <c r="B15" s="14"/>
      <c r="C15" s="14"/>
      <c r="D15" s="13"/>
      <c r="E15" s="15"/>
      <c r="F15" s="15"/>
      <c r="G15" s="14"/>
      <c r="H15" s="41"/>
      <c r="I15" s="132"/>
      <c r="J15" s="76"/>
      <c r="K15" s="76"/>
      <c r="L15" s="16"/>
      <c r="M15" s="16"/>
      <c r="N15" s="16"/>
      <c r="O15" s="16"/>
      <c r="P15" s="16"/>
      <c r="Q15" s="16"/>
      <c r="R15" s="16"/>
      <c r="S15" s="31" t="str">
        <f t="shared" si="0"/>
        <v/>
      </c>
      <c r="T15" s="14"/>
      <c r="U15" s="4" t="str">
        <f t="shared" si="2"/>
        <v>A9</v>
      </c>
    </row>
    <row r="16" ht="15" customHeight="1" spans="1:21">
      <c r="A16" s="13" t="str">
        <f t="shared" si="1"/>
        <v/>
      </c>
      <c r="B16" s="14"/>
      <c r="C16" s="14"/>
      <c r="D16" s="13"/>
      <c r="E16" s="15"/>
      <c r="F16" s="15"/>
      <c r="G16" s="14"/>
      <c r="H16" s="41"/>
      <c r="I16" s="132"/>
      <c r="J16" s="76"/>
      <c r="K16" s="76"/>
      <c r="L16" s="16"/>
      <c r="M16" s="16"/>
      <c r="N16" s="16"/>
      <c r="O16" s="16"/>
      <c r="P16" s="16"/>
      <c r="Q16" s="16"/>
      <c r="R16" s="16"/>
      <c r="S16" s="31" t="str">
        <f t="shared" si="0"/>
        <v/>
      </c>
      <c r="T16" s="14"/>
      <c r="U16" s="4" t="str">
        <f t="shared" si="2"/>
        <v>A10</v>
      </c>
    </row>
    <row r="17" ht="15" customHeight="1" spans="1:21">
      <c r="A17" s="13" t="str">
        <f t="shared" si="1"/>
        <v/>
      </c>
      <c r="B17" s="14"/>
      <c r="C17" s="14"/>
      <c r="D17" s="13"/>
      <c r="E17" s="15"/>
      <c r="F17" s="15"/>
      <c r="G17" s="14"/>
      <c r="H17" s="41"/>
      <c r="I17" s="132"/>
      <c r="J17" s="76"/>
      <c r="K17" s="76"/>
      <c r="L17" s="16"/>
      <c r="M17" s="16"/>
      <c r="N17" s="16"/>
      <c r="O17" s="16"/>
      <c r="P17" s="16"/>
      <c r="Q17" s="16"/>
      <c r="R17" s="16"/>
      <c r="S17" s="31" t="str">
        <f t="shared" si="0"/>
        <v/>
      </c>
      <c r="T17" s="14"/>
      <c r="U17" s="4" t="str">
        <f t="shared" si="2"/>
        <v>A11</v>
      </c>
    </row>
    <row r="18" ht="15" customHeight="1" spans="1:21">
      <c r="A18" s="13" t="str">
        <f t="shared" si="1"/>
        <v/>
      </c>
      <c r="B18" s="14"/>
      <c r="C18" s="14"/>
      <c r="D18" s="13"/>
      <c r="E18" s="15"/>
      <c r="F18" s="15"/>
      <c r="G18" s="14"/>
      <c r="H18" s="41"/>
      <c r="I18" s="132"/>
      <c r="J18" s="76"/>
      <c r="K18" s="76"/>
      <c r="L18" s="16"/>
      <c r="M18" s="16"/>
      <c r="N18" s="16"/>
      <c r="O18" s="16"/>
      <c r="P18" s="16"/>
      <c r="Q18" s="16"/>
      <c r="R18" s="16"/>
      <c r="S18" s="31" t="str">
        <f t="shared" si="0"/>
        <v/>
      </c>
      <c r="T18" s="14"/>
      <c r="U18" s="4" t="str">
        <f t="shared" si="2"/>
        <v>A12</v>
      </c>
    </row>
    <row r="19" ht="15" customHeight="1" spans="1:21">
      <c r="A19" s="13" t="str">
        <f t="shared" si="1"/>
        <v/>
      </c>
      <c r="B19" s="14"/>
      <c r="C19" s="14"/>
      <c r="D19" s="13"/>
      <c r="E19" s="15"/>
      <c r="F19" s="15"/>
      <c r="G19" s="14"/>
      <c r="H19" s="41"/>
      <c r="I19" s="132"/>
      <c r="J19" s="76"/>
      <c r="K19" s="76"/>
      <c r="L19" s="16"/>
      <c r="M19" s="16"/>
      <c r="N19" s="16"/>
      <c r="O19" s="16"/>
      <c r="P19" s="16"/>
      <c r="Q19" s="16"/>
      <c r="R19" s="16"/>
      <c r="S19" s="31" t="str">
        <f t="shared" si="0"/>
        <v/>
      </c>
      <c r="T19" s="14"/>
      <c r="U19" s="4" t="str">
        <f t="shared" si="2"/>
        <v>A13</v>
      </c>
    </row>
    <row r="20" ht="15" customHeight="1" spans="1:21">
      <c r="A20" s="13" t="str">
        <f t="shared" si="1"/>
        <v/>
      </c>
      <c r="B20" s="14"/>
      <c r="C20" s="14"/>
      <c r="D20" s="13"/>
      <c r="E20" s="15"/>
      <c r="F20" s="15"/>
      <c r="G20" s="14"/>
      <c r="H20" s="41"/>
      <c r="I20" s="132"/>
      <c r="J20" s="76"/>
      <c r="K20" s="76"/>
      <c r="L20" s="16"/>
      <c r="M20" s="16"/>
      <c r="N20" s="16"/>
      <c r="O20" s="16"/>
      <c r="P20" s="16"/>
      <c r="Q20" s="16"/>
      <c r="R20" s="16"/>
      <c r="S20" s="31" t="str">
        <f t="shared" si="0"/>
        <v/>
      </c>
      <c r="T20" s="14"/>
      <c r="U20" s="4" t="str">
        <f t="shared" si="2"/>
        <v>A14</v>
      </c>
    </row>
    <row r="21" ht="15" customHeight="1" spans="1:21">
      <c r="A21" s="13" t="str">
        <f t="shared" si="1"/>
        <v/>
      </c>
      <c r="B21" s="14"/>
      <c r="C21" s="14"/>
      <c r="D21" s="13"/>
      <c r="E21" s="15"/>
      <c r="F21" s="15"/>
      <c r="G21" s="14"/>
      <c r="H21" s="41"/>
      <c r="I21" s="132"/>
      <c r="J21" s="76"/>
      <c r="K21" s="76"/>
      <c r="L21" s="16"/>
      <c r="M21" s="16"/>
      <c r="N21" s="16"/>
      <c r="O21" s="16"/>
      <c r="P21" s="16"/>
      <c r="Q21" s="16"/>
      <c r="R21" s="16"/>
      <c r="S21" s="31" t="str">
        <f t="shared" si="0"/>
        <v/>
      </c>
      <c r="T21" s="14"/>
      <c r="U21" s="4" t="str">
        <f t="shared" si="2"/>
        <v>A15</v>
      </c>
    </row>
    <row r="22" ht="15" customHeight="1" spans="1:21">
      <c r="A22" s="13" t="str">
        <f t="shared" si="1"/>
        <v/>
      </c>
      <c r="B22" s="14"/>
      <c r="C22" s="14"/>
      <c r="D22" s="13"/>
      <c r="E22" s="15"/>
      <c r="F22" s="15"/>
      <c r="G22" s="14"/>
      <c r="H22" s="41"/>
      <c r="I22" s="132"/>
      <c r="J22" s="76"/>
      <c r="K22" s="76"/>
      <c r="L22" s="16"/>
      <c r="M22" s="16"/>
      <c r="N22" s="16"/>
      <c r="O22" s="16"/>
      <c r="P22" s="16"/>
      <c r="Q22" s="16"/>
      <c r="R22" s="16"/>
      <c r="S22" s="31" t="str">
        <f t="shared" si="0"/>
        <v/>
      </c>
      <c r="T22" s="14"/>
      <c r="U22" s="4" t="str">
        <f t="shared" si="2"/>
        <v>A16</v>
      </c>
    </row>
    <row r="23" ht="15" customHeight="1" spans="1:22">
      <c r="A23" s="13" t="str">
        <f t="shared" si="1"/>
        <v/>
      </c>
      <c r="B23" s="14"/>
      <c r="C23" s="14"/>
      <c r="D23" s="13"/>
      <c r="E23" s="15"/>
      <c r="F23" s="15"/>
      <c r="G23" s="14"/>
      <c r="H23" s="41"/>
      <c r="I23" s="132"/>
      <c r="J23" s="76"/>
      <c r="K23" s="76"/>
      <c r="L23" s="16"/>
      <c r="M23" s="16"/>
      <c r="N23" s="16"/>
      <c r="O23" s="16"/>
      <c r="P23" s="16"/>
      <c r="Q23" s="16"/>
      <c r="R23" s="16"/>
      <c r="S23" s="31" t="str">
        <f t="shared" si="0"/>
        <v/>
      </c>
      <c r="T23" s="14"/>
      <c r="U23" s="4" t="str">
        <f t="shared" si="2"/>
        <v>A17</v>
      </c>
      <c r="V23" s="5" t="str">
        <f t="array" ref="V23:V28">""</f>
        <v/>
      </c>
    </row>
    <row r="24" ht="15" customHeight="1" spans="1:22">
      <c r="A24" s="13" t="s">
        <v>1121</v>
      </c>
      <c r="B24" s="66"/>
      <c r="C24" s="63"/>
      <c r="D24" s="13"/>
      <c r="E24" s="57"/>
      <c r="F24" s="57"/>
      <c r="G24" s="14"/>
      <c r="H24" s="41"/>
      <c r="I24" s="54"/>
      <c r="J24" s="76">
        <f>SUM(J7:J23)</f>
        <v>0</v>
      </c>
      <c r="K24" s="76">
        <f>SUM(K7:K23)</f>
        <v>0</v>
      </c>
      <c r="L24" s="76"/>
      <c r="M24" s="76"/>
      <c r="N24" s="76"/>
      <c r="O24" s="76"/>
      <c r="P24" s="76"/>
      <c r="Q24" s="76"/>
      <c r="R24" s="76">
        <f>SUM(R7:R23)</f>
        <v>0</v>
      </c>
      <c r="S24" s="133" t="str">
        <f t="shared" si="0"/>
        <v/>
      </c>
      <c r="T24" s="14"/>
      <c r="V24" s="5" t="str">
        <v/>
      </c>
    </row>
    <row r="25" ht="15" customHeight="1" spans="1:22">
      <c r="A25" s="13" t="s">
        <v>1122</v>
      </c>
      <c r="B25" s="66"/>
      <c r="C25" s="63"/>
      <c r="D25" s="13"/>
      <c r="E25" s="57"/>
      <c r="F25" s="57"/>
      <c r="G25" s="14"/>
      <c r="H25" s="41"/>
      <c r="I25" s="54"/>
      <c r="J25" s="76">
        <f>K24</f>
        <v>0</v>
      </c>
      <c r="K25" s="76"/>
      <c r="L25" s="76"/>
      <c r="M25" s="76"/>
      <c r="N25" s="76"/>
      <c r="O25" s="76"/>
      <c r="P25" s="76"/>
      <c r="Q25" s="76"/>
      <c r="R25" s="76"/>
      <c r="S25" s="133"/>
      <c r="T25" s="14"/>
      <c r="V25" s="5" t="str">
        <v/>
      </c>
    </row>
    <row r="26" ht="15" customHeight="1" spans="1:22">
      <c r="A26" s="19" t="s">
        <v>1123</v>
      </c>
      <c r="B26" s="10"/>
      <c r="C26" s="64"/>
      <c r="D26" s="31"/>
      <c r="E26" s="31"/>
      <c r="F26" s="31"/>
      <c r="G26" s="21"/>
      <c r="H26" s="21"/>
      <c r="I26" s="21"/>
      <c r="J26" s="77">
        <f>J24-J25</f>
        <v>0</v>
      </c>
      <c r="K26" s="77"/>
      <c r="L26" s="77"/>
      <c r="M26" s="77"/>
      <c r="N26" s="77"/>
      <c r="O26" s="77"/>
      <c r="P26" s="77"/>
      <c r="Q26" s="77"/>
      <c r="R26" s="77">
        <f>R24</f>
        <v>0</v>
      </c>
      <c r="S26" s="133" t="str">
        <f>IF(J26-K26=0,"",(R26-J26+K26)/(J26-K26)*100)</f>
        <v/>
      </c>
      <c r="T26" s="21"/>
      <c r="V26" s="5" t="str">
        <v/>
      </c>
    </row>
    <row r="27" ht="15" customHeight="1" spans="1:22">
      <c r="A27" s="3" t="str">
        <f>基本信息输入表!$K$6&amp;"填表人："&amp;基本信息输入表!$M$69</f>
        <v>产权持有单位填表人：</v>
      </c>
      <c r="R27" s="3" t="str">
        <f>"评估人员："&amp;基本信息输入表!$Q$69</f>
        <v>评估人员：</v>
      </c>
      <c r="U27" s="3" t="s">
        <v>474</v>
      </c>
      <c r="V27" s="5" t="str">
        <v/>
      </c>
    </row>
    <row r="28" customHeight="1" spans="1:22">
      <c r="A28" s="3" t="str">
        <f>"填表日期："&amp;YEAR(基本信息输入表!$O$69)&amp;"年"&amp;MONTH(基本信息输入表!$O$69)&amp;"月"&amp;DAY(基本信息输入表!$O$69)&amp;"日"</f>
        <v>填表日期：1900年1月0日</v>
      </c>
      <c r="V28" s="5" t="str">
        <v/>
      </c>
    </row>
  </sheetData>
  <mergeCells count="6">
    <mergeCell ref="A2:T2"/>
    <mergeCell ref="A3:T3"/>
    <mergeCell ref="A5:D5"/>
    <mergeCell ref="A24:C24"/>
    <mergeCell ref="A25:C25"/>
    <mergeCell ref="A26:C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75" orientation="landscape"/>
  <headerFooter scaleWithDoc="0">
    <oddFooter>&amp;C&amp;"Arial Narrow,常规"&amp;10 &amp;"宋体,常规"第&amp;"Arial Narrow,常规"&amp;P&amp;"宋体,常规"页，共&amp;"Arial Narrow,常规"&amp;N&amp;"宋体,常规"页</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dimension ref="A1:X28"/>
  <sheetViews>
    <sheetView showGridLines="0" topLeftCell="B1" workbookViewId="0">
      <selection activeCell="G25" sqref="G25"/>
    </sheetView>
  </sheetViews>
  <sheetFormatPr defaultColWidth="9" defaultRowHeight="15.75" customHeight="1"/>
  <cols>
    <col min="1" max="1" width="5.19166666666667" style="3" customWidth="1"/>
    <col min="2" max="2" width="14.8166666666667" style="3" customWidth="1"/>
    <col min="3" max="3" width="5.69166666666667" style="3" customWidth="1"/>
    <col min="4" max="4" width="6.69166666666667" style="3" customWidth="1"/>
    <col min="5" max="5" width="5" style="3" customWidth="1"/>
    <col min="6" max="7" width="5.19166666666667" style="3" customWidth="1"/>
    <col min="8" max="8" width="8.5" style="3" customWidth="1"/>
    <col min="9" max="9" width="8.69166666666667" style="3" customWidth="1"/>
    <col min="10" max="10" width="4.69166666666667" style="3" customWidth="1"/>
    <col min="11" max="11" width="7.81666666666667" style="3" customWidth="1"/>
    <col min="12" max="12" width="5.19166666666667" style="3" customWidth="1"/>
    <col min="13" max="13" width="6" style="3" customWidth="1"/>
    <col min="14" max="14" width="5.81666666666667" style="3" customWidth="1"/>
    <col min="15" max="15" width="5.31666666666667" style="3" customWidth="1"/>
    <col min="16" max="16" width="7.81666666666667" style="3" customWidth="1"/>
    <col min="17" max="17" width="11.5" style="3" customWidth="1"/>
    <col min="18" max="18" width="7.81666666666667" style="3" customWidth="1"/>
    <col min="19" max="19" width="8.69166666666667" style="3" customWidth="1"/>
    <col min="20" max="20" width="10" style="3" customWidth="1"/>
    <col min="21" max="21" width="7.69166666666667" style="3" customWidth="1"/>
    <col min="22" max="22" width="6.69166666666667" style="3" customWidth="1"/>
    <col min="23" max="23" width="16.6916666666667" style="3" customWidth="1"/>
    <col min="24" max="24" width="5.69166666666667" style="5" customWidth="1"/>
    <col min="25" max="16384" width="9" style="3"/>
  </cols>
  <sheetData>
    <row r="1" customHeight="1" spans="1:24">
      <c r="A1" s="6" t="s">
        <v>0</v>
      </c>
      <c r="W1" s="22" t="str">
        <f t="array" ref="W1:X1">"请勿删除或清空该列内容"</f>
        <v>请勿删除或清空该列内容</v>
      </c>
      <c r="X1" s="23" t="str">
        <v>请勿删除或清空该列内容</v>
      </c>
    </row>
    <row r="2" s="1" customFormat="1" ht="30" customHeight="1" spans="1:24">
      <c r="A2" s="7" t="s">
        <v>1124</v>
      </c>
      <c r="X2" s="25" t="str">
        <f t="array" ref="X2:X7">""</f>
        <v/>
      </c>
    </row>
    <row r="3" customHeight="1" spans="1:24">
      <c r="A3" s="4" t="str">
        <f>"评估基准日："&amp;TEXT(基本信息输入表!M7,"yyyy年mm月dd日")</f>
        <v>评估基准日：2024年06月30日</v>
      </c>
      <c r="X3" s="5" t="str">
        <v/>
      </c>
    </row>
    <row r="4" ht="14.25" customHeight="1" spans="1:24">
      <c r="A4" s="4"/>
      <c r="B4" s="4"/>
      <c r="C4" s="4"/>
      <c r="D4" s="4"/>
      <c r="E4" s="4"/>
      <c r="F4" s="4"/>
      <c r="G4" s="4"/>
      <c r="H4" s="4"/>
      <c r="I4" s="4"/>
      <c r="J4" s="4"/>
      <c r="K4" s="4"/>
      <c r="L4" s="4"/>
      <c r="M4" s="4"/>
      <c r="N4" s="4"/>
      <c r="O4" s="4"/>
      <c r="P4" s="4"/>
      <c r="Q4" s="4"/>
      <c r="R4" s="4"/>
      <c r="S4" s="4"/>
      <c r="T4" s="4"/>
      <c r="U4" s="4"/>
      <c r="V4" s="8" t="s">
        <v>1125</v>
      </c>
      <c r="X4" s="5" t="str">
        <v/>
      </c>
    </row>
    <row r="5" customHeight="1" spans="1:24">
      <c r="A5" s="3" t="str">
        <f>基本信息输入表!K6&amp;"："&amp;基本信息输入表!M6</f>
        <v>产权持有单位：贵州林东煤业发展有限责任公司</v>
      </c>
      <c r="V5" s="8" t="s">
        <v>445</v>
      </c>
      <c r="X5" s="5" t="str">
        <v/>
      </c>
    </row>
    <row r="6" s="2" customFormat="1" ht="31.5" customHeight="1" spans="1:24">
      <c r="A6" s="34" t="s">
        <v>472</v>
      </c>
      <c r="B6" s="34" t="s">
        <v>113</v>
      </c>
      <c r="C6" s="34" t="s">
        <v>716</v>
      </c>
      <c r="D6" s="34" t="s">
        <v>727</v>
      </c>
      <c r="E6" s="121" t="s">
        <v>1126</v>
      </c>
      <c r="F6" s="121" t="s">
        <v>1127</v>
      </c>
      <c r="G6" s="121" t="s">
        <v>1128</v>
      </c>
      <c r="H6" s="34" t="s">
        <v>215</v>
      </c>
      <c r="I6" s="34" t="s">
        <v>284</v>
      </c>
      <c r="J6" s="34" t="s">
        <v>1129</v>
      </c>
      <c r="K6" s="121" t="s">
        <v>1130</v>
      </c>
      <c r="L6" s="121" t="s">
        <v>1131</v>
      </c>
      <c r="M6" s="121" t="s">
        <v>1132</v>
      </c>
      <c r="N6" s="121" t="s">
        <v>1133</v>
      </c>
      <c r="O6" s="121" t="s">
        <v>1134</v>
      </c>
      <c r="P6" s="121" t="s">
        <v>1135</v>
      </c>
      <c r="Q6" s="121" t="s">
        <v>1136</v>
      </c>
      <c r="R6" s="121" t="s">
        <v>1137</v>
      </c>
      <c r="S6" s="121" t="s">
        <v>1138</v>
      </c>
      <c r="T6" s="34" t="s">
        <v>319</v>
      </c>
      <c r="U6" s="34" t="s">
        <v>218</v>
      </c>
      <c r="V6" s="34" t="s">
        <v>348</v>
      </c>
      <c r="W6" s="2" t="s">
        <v>518</v>
      </c>
      <c r="X6" s="26" t="str">
        <v/>
      </c>
    </row>
    <row r="7" ht="15" customHeight="1" spans="1:24">
      <c r="A7" s="122" t="str">
        <f>IF(B7="","",ROW()-6)</f>
        <v/>
      </c>
      <c r="B7" s="14"/>
      <c r="C7" s="13"/>
      <c r="D7" s="71"/>
      <c r="E7" s="123"/>
      <c r="F7" s="124"/>
      <c r="G7" s="124"/>
      <c r="H7" s="125"/>
      <c r="I7" s="125"/>
      <c r="J7" s="125"/>
      <c r="K7" s="125"/>
      <c r="L7" s="125"/>
      <c r="M7" s="125"/>
      <c r="N7" s="125"/>
      <c r="O7" s="125"/>
      <c r="P7" s="125"/>
      <c r="Q7" s="125"/>
      <c r="R7" s="125"/>
      <c r="S7" s="125"/>
      <c r="T7" s="125"/>
      <c r="U7" s="131" t="str">
        <f t="shared" ref="U7" si="0">IF(H7-I7=0,"",(T7-H7+I7)/(H7-I7)*100)</f>
        <v/>
      </c>
      <c r="V7" s="14"/>
      <c r="W7" s="4" t="str">
        <f>"A"&amp;ROW()-6</f>
        <v>A1</v>
      </c>
      <c r="X7" s="5" t="str">
        <v/>
      </c>
    </row>
    <row r="8" ht="15" customHeight="1" spans="1:23">
      <c r="A8" s="122" t="str">
        <f t="shared" ref="A8:A23" si="1">IF(B8="","",ROW()-6)</f>
        <v/>
      </c>
      <c r="B8" s="14"/>
      <c r="C8" s="13"/>
      <c r="D8" s="71"/>
      <c r="E8" s="123"/>
      <c r="F8" s="124"/>
      <c r="G8" s="124"/>
      <c r="H8" s="125"/>
      <c r="I8" s="125"/>
      <c r="J8" s="125"/>
      <c r="K8" s="125"/>
      <c r="L8" s="125"/>
      <c r="M8" s="125"/>
      <c r="N8" s="125"/>
      <c r="O8" s="125"/>
      <c r="P8" s="125"/>
      <c r="Q8" s="125"/>
      <c r="R8" s="125"/>
      <c r="S8" s="125"/>
      <c r="T8" s="125"/>
      <c r="U8" s="131" t="str">
        <f t="shared" ref="U8:U26" si="2">IF(H8-I8=0,"",(T8-H8+I8)/(H8-I8)*100)</f>
        <v/>
      </c>
      <c r="V8" s="14"/>
      <c r="W8" s="4" t="str">
        <f t="shared" ref="W8:W23" si="3">"A"&amp;ROW()-6</f>
        <v>A2</v>
      </c>
    </row>
    <row r="9" ht="15" customHeight="1" spans="1:23">
      <c r="A9" s="122" t="str">
        <f t="shared" si="1"/>
        <v/>
      </c>
      <c r="B9" s="14"/>
      <c r="C9" s="13"/>
      <c r="D9" s="71"/>
      <c r="E9" s="123"/>
      <c r="F9" s="124"/>
      <c r="G9" s="124"/>
      <c r="H9" s="125"/>
      <c r="I9" s="125"/>
      <c r="J9" s="125"/>
      <c r="K9" s="125"/>
      <c r="L9" s="125"/>
      <c r="M9" s="125"/>
      <c r="N9" s="125"/>
      <c r="O9" s="125"/>
      <c r="P9" s="125"/>
      <c r="Q9" s="125"/>
      <c r="R9" s="125"/>
      <c r="S9" s="125"/>
      <c r="T9" s="125"/>
      <c r="U9" s="131" t="str">
        <f t="shared" si="2"/>
        <v/>
      </c>
      <c r="V9" s="14"/>
      <c r="W9" s="4" t="str">
        <f t="shared" si="3"/>
        <v>A3</v>
      </c>
    </row>
    <row r="10" ht="15" customHeight="1" spans="1:23">
      <c r="A10" s="122" t="str">
        <f t="shared" si="1"/>
        <v/>
      </c>
      <c r="B10" s="14"/>
      <c r="C10" s="13"/>
      <c r="D10" s="71"/>
      <c r="E10" s="123"/>
      <c r="F10" s="124"/>
      <c r="G10" s="124"/>
      <c r="H10" s="125"/>
      <c r="I10" s="125"/>
      <c r="J10" s="125"/>
      <c r="K10" s="125"/>
      <c r="L10" s="125"/>
      <c r="M10" s="125"/>
      <c r="N10" s="125"/>
      <c r="O10" s="125"/>
      <c r="P10" s="125"/>
      <c r="Q10" s="125"/>
      <c r="R10" s="125"/>
      <c r="S10" s="125"/>
      <c r="T10" s="125"/>
      <c r="U10" s="131" t="str">
        <f t="shared" si="2"/>
        <v/>
      </c>
      <c r="V10" s="14"/>
      <c r="W10" s="4" t="str">
        <f t="shared" si="3"/>
        <v>A4</v>
      </c>
    </row>
    <row r="11" ht="15" customHeight="1" spans="1:23">
      <c r="A11" s="122" t="str">
        <f t="shared" si="1"/>
        <v/>
      </c>
      <c r="B11" s="14"/>
      <c r="C11" s="13"/>
      <c r="D11" s="71"/>
      <c r="E11" s="123"/>
      <c r="F11" s="124"/>
      <c r="G11" s="124"/>
      <c r="H11" s="125"/>
      <c r="I11" s="125"/>
      <c r="J11" s="125"/>
      <c r="K11" s="125"/>
      <c r="L11" s="125"/>
      <c r="M11" s="125"/>
      <c r="N11" s="125"/>
      <c r="O11" s="125"/>
      <c r="P11" s="125"/>
      <c r="Q11" s="125"/>
      <c r="R11" s="125"/>
      <c r="S11" s="125"/>
      <c r="T11" s="125"/>
      <c r="U11" s="131" t="str">
        <f t="shared" si="2"/>
        <v/>
      </c>
      <c r="V11" s="14"/>
      <c r="W11" s="4" t="str">
        <f t="shared" si="3"/>
        <v>A5</v>
      </c>
    </row>
    <row r="12" ht="15" customHeight="1" spans="1:23">
      <c r="A12" s="122" t="str">
        <f t="shared" si="1"/>
        <v/>
      </c>
      <c r="B12" s="14"/>
      <c r="C12" s="13"/>
      <c r="D12" s="71"/>
      <c r="E12" s="123"/>
      <c r="F12" s="124"/>
      <c r="G12" s="124"/>
      <c r="H12" s="125"/>
      <c r="I12" s="125"/>
      <c r="J12" s="125"/>
      <c r="K12" s="125"/>
      <c r="L12" s="125"/>
      <c r="M12" s="125"/>
      <c r="N12" s="125"/>
      <c r="O12" s="125"/>
      <c r="P12" s="125"/>
      <c r="Q12" s="125"/>
      <c r="R12" s="125"/>
      <c r="S12" s="125"/>
      <c r="T12" s="125"/>
      <c r="U12" s="131" t="str">
        <f t="shared" si="2"/>
        <v/>
      </c>
      <c r="V12" s="14"/>
      <c r="W12" s="4" t="str">
        <f t="shared" si="3"/>
        <v>A6</v>
      </c>
    </row>
    <row r="13" ht="15" customHeight="1" spans="1:23">
      <c r="A13" s="122" t="str">
        <f t="shared" si="1"/>
        <v/>
      </c>
      <c r="B13" s="14"/>
      <c r="C13" s="13"/>
      <c r="D13" s="71"/>
      <c r="E13" s="123"/>
      <c r="F13" s="124"/>
      <c r="G13" s="124"/>
      <c r="H13" s="125"/>
      <c r="I13" s="125"/>
      <c r="J13" s="125"/>
      <c r="K13" s="125"/>
      <c r="L13" s="125"/>
      <c r="M13" s="125"/>
      <c r="N13" s="125"/>
      <c r="O13" s="125"/>
      <c r="P13" s="125"/>
      <c r="Q13" s="125"/>
      <c r="R13" s="125"/>
      <c r="S13" s="125"/>
      <c r="T13" s="125"/>
      <c r="U13" s="131" t="str">
        <f t="shared" si="2"/>
        <v/>
      </c>
      <c r="V13" s="14"/>
      <c r="W13" s="4" t="str">
        <f t="shared" si="3"/>
        <v>A7</v>
      </c>
    </row>
    <row r="14" ht="15" customHeight="1" spans="1:23">
      <c r="A14" s="122" t="str">
        <f t="shared" si="1"/>
        <v/>
      </c>
      <c r="B14" s="14"/>
      <c r="C14" s="13"/>
      <c r="D14" s="71"/>
      <c r="E14" s="123"/>
      <c r="F14" s="124"/>
      <c r="G14" s="124"/>
      <c r="H14" s="125"/>
      <c r="I14" s="125"/>
      <c r="J14" s="125"/>
      <c r="K14" s="125"/>
      <c r="L14" s="125"/>
      <c r="M14" s="125"/>
      <c r="N14" s="125"/>
      <c r="O14" s="125"/>
      <c r="P14" s="125"/>
      <c r="Q14" s="125"/>
      <c r="R14" s="125"/>
      <c r="S14" s="125"/>
      <c r="T14" s="125"/>
      <c r="U14" s="131" t="str">
        <f t="shared" si="2"/>
        <v/>
      </c>
      <c r="V14" s="14"/>
      <c r="W14" s="4" t="str">
        <f t="shared" si="3"/>
        <v>A8</v>
      </c>
    </row>
    <row r="15" ht="15" customHeight="1" spans="1:23">
      <c r="A15" s="122" t="str">
        <f t="shared" si="1"/>
        <v/>
      </c>
      <c r="B15" s="14"/>
      <c r="C15" s="13"/>
      <c r="D15" s="71"/>
      <c r="E15" s="123"/>
      <c r="F15" s="124"/>
      <c r="G15" s="124"/>
      <c r="H15" s="125"/>
      <c r="I15" s="125"/>
      <c r="J15" s="125"/>
      <c r="K15" s="125"/>
      <c r="L15" s="125"/>
      <c r="M15" s="125"/>
      <c r="N15" s="125"/>
      <c r="O15" s="125"/>
      <c r="P15" s="125"/>
      <c r="Q15" s="125"/>
      <c r="R15" s="125"/>
      <c r="S15" s="125"/>
      <c r="T15" s="125"/>
      <c r="U15" s="131" t="str">
        <f t="shared" si="2"/>
        <v/>
      </c>
      <c r="V15" s="14"/>
      <c r="W15" s="4" t="str">
        <f t="shared" si="3"/>
        <v>A9</v>
      </c>
    </row>
    <row r="16" ht="15" customHeight="1" spans="1:23">
      <c r="A16" s="122" t="str">
        <f t="shared" si="1"/>
        <v/>
      </c>
      <c r="B16" s="14"/>
      <c r="C16" s="13"/>
      <c r="D16" s="71"/>
      <c r="E16" s="123"/>
      <c r="F16" s="124"/>
      <c r="G16" s="124"/>
      <c r="H16" s="125"/>
      <c r="I16" s="125"/>
      <c r="J16" s="125"/>
      <c r="K16" s="125"/>
      <c r="L16" s="125"/>
      <c r="M16" s="125"/>
      <c r="N16" s="125"/>
      <c r="O16" s="125"/>
      <c r="P16" s="125"/>
      <c r="Q16" s="125"/>
      <c r="R16" s="125"/>
      <c r="S16" s="125"/>
      <c r="T16" s="125"/>
      <c r="U16" s="131" t="str">
        <f t="shared" si="2"/>
        <v/>
      </c>
      <c r="V16" s="14"/>
      <c r="W16" s="4" t="str">
        <f t="shared" si="3"/>
        <v>A10</v>
      </c>
    </row>
    <row r="17" ht="15" customHeight="1" spans="1:23">
      <c r="A17" s="122" t="str">
        <f t="shared" si="1"/>
        <v/>
      </c>
      <c r="B17" s="14"/>
      <c r="C17" s="13"/>
      <c r="D17" s="71"/>
      <c r="E17" s="123"/>
      <c r="F17" s="124"/>
      <c r="G17" s="124"/>
      <c r="H17" s="125"/>
      <c r="I17" s="125"/>
      <c r="J17" s="125"/>
      <c r="K17" s="125"/>
      <c r="L17" s="125"/>
      <c r="M17" s="125"/>
      <c r="N17" s="125"/>
      <c r="O17" s="125"/>
      <c r="P17" s="125"/>
      <c r="Q17" s="125"/>
      <c r="R17" s="125"/>
      <c r="S17" s="125"/>
      <c r="T17" s="125"/>
      <c r="U17" s="131" t="str">
        <f t="shared" si="2"/>
        <v/>
      </c>
      <c r="V17" s="14"/>
      <c r="W17" s="4" t="str">
        <f t="shared" si="3"/>
        <v>A11</v>
      </c>
    </row>
    <row r="18" ht="15" customHeight="1" spans="1:23">
      <c r="A18" s="122" t="str">
        <f t="shared" si="1"/>
        <v/>
      </c>
      <c r="B18" s="14"/>
      <c r="C18" s="13"/>
      <c r="D18" s="71"/>
      <c r="E18" s="123"/>
      <c r="F18" s="124"/>
      <c r="G18" s="124"/>
      <c r="H18" s="125"/>
      <c r="I18" s="125"/>
      <c r="J18" s="125"/>
      <c r="K18" s="125"/>
      <c r="L18" s="125"/>
      <c r="M18" s="125"/>
      <c r="N18" s="125"/>
      <c r="O18" s="125"/>
      <c r="P18" s="125"/>
      <c r="Q18" s="125"/>
      <c r="R18" s="125"/>
      <c r="S18" s="125"/>
      <c r="T18" s="125"/>
      <c r="U18" s="131" t="str">
        <f t="shared" si="2"/>
        <v/>
      </c>
      <c r="V18" s="14"/>
      <c r="W18" s="4" t="str">
        <f t="shared" si="3"/>
        <v>A12</v>
      </c>
    </row>
    <row r="19" ht="15" customHeight="1" spans="1:23">
      <c r="A19" s="122" t="str">
        <f t="shared" si="1"/>
        <v/>
      </c>
      <c r="B19" s="14"/>
      <c r="C19" s="13"/>
      <c r="D19" s="71"/>
      <c r="E19" s="123"/>
      <c r="F19" s="124"/>
      <c r="G19" s="124"/>
      <c r="H19" s="125"/>
      <c r="I19" s="125"/>
      <c r="J19" s="125"/>
      <c r="K19" s="125"/>
      <c r="L19" s="125"/>
      <c r="M19" s="125"/>
      <c r="N19" s="125"/>
      <c r="O19" s="125"/>
      <c r="P19" s="125"/>
      <c r="Q19" s="125"/>
      <c r="R19" s="125"/>
      <c r="S19" s="125"/>
      <c r="T19" s="125"/>
      <c r="U19" s="131" t="str">
        <f t="shared" si="2"/>
        <v/>
      </c>
      <c r="V19" s="14"/>
      <c r="W19" s="4" t="str">
        <f t="shared" si="3"/>
        <v>A13</v>
      </c>
    </row>
    <row r="20" ht="15" customHeight="1" spans="1:23">
      <c r="A20" s="122" t="str">
        <f t="shared" si="1"/>
        <v/>
      </c>
      <c r="B20" s="14"/>
      <c r="C20" s="13"/>
      <c r="D20" s="71"/>
      <c r="E20" s="123"/>
      <c r="F20" s="124"/>
      <c r="G20" s="124"/>
      <c r="H20" s="125"/>
      <c r="I20" s="125"/>
      <c r="J20" s="125"/>
      <c r="K20" s="125"/>
      <c r="L20" s="125"/>
      <c r="M20" s="125"/>
      <c r="N20" s="125"/>
      <c r="O20" s="125"/>
      <c r="P20" s="125"/>
      <c r="Q20" s="125"/>
      <c r="R20" s="125"/>
      <c r="S20" s="125"/>
      <c r="T20" s="125"/>
      <c r="U20" s="131" t="str">
        <f t="shared" si="2"/>
        <v/>
      </c>
      <c r="V20" s="14"/>
      <c r="W20" s="4" t="str">
        <f t="shared" si="3"/>
        <v>A14</v>
      </c>
    </row>
    <row r="21" ht="15" customHeight="1" spans="1:23">
      <c r="A21" s="122" t="str">
        <f t="shared" si="1"/>
        <v/>
      </c>
      <c r="B21" s="14"/>
      <c r="C21" s="13"/>
      <c r="D21" s="71"/>
      <c r="E21" s="123"/>
      <c r="F21" s="124"/>
      <c r="G21" s="124"/>
      <c r="H21" s="125"/>
      <c r="I21" s="125"/>
      <c r="J21" s="125"/>
      <c r="K21" s="125"/>
      <c r="L21" s="125"/>
      <c r="M21" s="125"/>
      <c r="N21" s="125"/>
      <c r="O21" s="125"/>
      <c r="P21" s="125"/>
      <c r="Q21" s="125"/>
      <c r="R21" s="125"/>
      <c r="S21" s="125"/>
      <c r="T21" s="125"/>
      <c r="U21" s="131" t="str">
        <f t="shared" si="2"/>
        <v/>
      </c>
      <c r="V21" s="14"/>
      <c r="W21" s="4" t="str">
        <f t="shared" si="3"/>
        <v>A15</v>
      </c>
    </row>
    <row r="22" ht="15" customHeight="1" spans="1:23">
      <c r="A22" s="122" t="str">
        <f t="shared" si="1"/>
        <v/>
      </c>
      <c r="B22" s="14"/>
      <c r="C22" s="13"/>
      <c r="D22" s="71"/>
      <c r="E22" s="123"/>
      <c r="F22" s="124"/>
      <c r="G22" s="124"/>
      <c r="H22" s="125"/>
      <c r="I22" s="125"/>
      <c r="J22" s="125"/>
      <c r="K22" s="125"/>
      <c r="L22" s="125"/>
      <c r="M22" s="125"/>
      <c r="N22" s="125"/>
      <c r="O22" s="125"/>
      <c r="P22" s="125"/>
      <c r="Q22" s="125"/>
      <c r="R22" s="125"/>
      <c r="S22" s="125"/>
      <c r="T22" s="125"/>
      <c r="U22" s="131" t="str">
        <f t="shared" si="2"/>
        <v/>
      </c>
      <c r="V22" s="14"/>
      <c r="W22" s="4" t="str">
        <f t="shared" si="3"/>
        <v>A16</v>
      </c>
    </row>
    <row r="23" ht="15" customHeight="1" spans="1:24">
      <c r="A23" s="122" t="str">
        <f t="shared" si="1"/>
        <v/>
      </c>
      <c r="B23" s="14"/>
      <c r="C23" s="13"/>
      <c r="D23" s="71"/>
      <c r="E23" s="123"/>
      <c r="F23" s="124"/>
      <c r="G23" s="124"/>
      <c r="H23" s="125"/>
      <c r="I23" s="125"/>
      <c r="J23" s="125"/>
      <c r="K23" s="125"/>
      <c r="L23" s="125"/>
      <c r="M23" s="125"/>
      <c r="N23" s="125"/>
      <c r="O23" s="125"/>
      <c r="P23" s="125"/>
      <c r="Q23" s="125"/>
      <c r="R23" s="125"/>
      <c r="S23" s="125"/>
      <c r="T23" s="125"/>
      <c r="U23" s="131" t="str">
        <f t="shared" si="2"/>
        <v/>
      </c>
      <c r="V23" s="14"/>
      <c r="W23" s="4" t="str">
        <f t="shared" si="3"/>
        <v>A17</v>
      </c>
      <c r="X23" s="5" t="str">
        <f t="array" ref="X23:X28">""</f>
        <v/>
      </c>
    </row>
    <row r="24" ht="15" customHeight="1" spans="1:24">
      <c r="A24" s="13" t="s">
        <v>1139</v>
      </c>
      <c r="B24" s="66"/>
      <c r="C24" s="66"/>
      <c r="D24" s="63"/>
      <c r="E24" s="126"/>
      <c r="F24" s="124"/>
      <c r="G24" s="127"/>
      <c r="H24" s="128">
        <f>SUM(H7:H23)</f>
        <v>0</v>
      </c>
      <c r="I24" s="128">
        <f>SUM(I7:I23)</f>
        <v>0</v>
      </c>
      <c r="J24" s="128"/>
      <c r="K24" s="128"/>
      <c r="L24" s="128"/>
      <c r="M24" s="128"/>
      <c r="N24" s="128"/>
      <c r="O24" s="128"/>
      <c r="P24" s="128"/>
      <c r="Q24" s="128"/>
      <c r="R24" s="128"/>
      <c r="S24" s="128"/>
      <c r="T24" s="128">
        <f>SUM(T7:T23)</f>
        <v>0</v>
      </c>
      <c r="U24" s="131" t="str">
        <f t="shared" si="2"/>
        <v/>
      </c>
      <c r="V24" s="14"/>
      <c r="X24" s="5" t="str">
        <v/>
      </c>
    </row>
    <row r="25" ht="15" customHeight="1" spans="1:24">
      <c r="A25" s="13" t="s">
        <v>1140</v>
      </c>
      <c r="B25" s="66"/>
      <c r="C25" s="66"/>
      <c r="D25" s="63"/>
      <c r="E25" s="126"/>
      <c r="F25" s="124"/>
      <c r="G25" s="127"/>
      <c r="H25" s="128">
        <f>I24</f>
        <v>0</v>
      </c>
      <c r="I25" s="128"/>
      <c r="J25" s="128"/>
      <c r="K25" s="128"/>
      <c r="L25" s="128"/>
      <c r="M25" s="128"/>
      <c r="N25" s="128"/>
      <c r="O25" s="128"/>
      <c r="P25" s="128"/>
      <c r="Q25" s="128"/>
      <c r="R25" s="128"/>
      <c r="S25" s="128"/>
      <c r="T25" s="128"/>
      <c r="U25" s="131"/>
      <c r="V25" s="14"/>
      <c r="X25" s="5" t="str">
        <v/>
      </c>
    </row>
    <row r="26" ht="15" customHeight="1" spans="1:24">
      <c r="A26" s="19" t="s">
        <v>1141</v>
      </c>
      <c r="B26" s="10"/>
      <c r="C26" s="10"/>
      <c r="D26" s="64"/>
      <c r="E26" s="129"/>
      <c r="F26" s="124"/>
      <c r="G26" s="58"/>
      <c r="H26" s="130">
        <f>H24-H25</f>
        <v>0</v>
      </c>
      <c r="I26" s="130"/>
      <c r="J26" s="130"/>
      <c r="K26" s="130"/>
      <c r="L26" s="130"/>
      <c r="M26" s="130"/>
      <c r="N26" s="130"/>
      <c r="O26" s="130"/>
      <c r="P26" s="130"/>
      <c r="Q26" s="130"/>
      <c r="R26" s="130"/>
      <c r="S26" s="130"/>
      <c r="T26" s="130">
        <f>T24</f>
        <v>0</v>
      </c>
      <c r="U26" s="131" t="str">
        <f t="shared" si="2"/>
        <v/>
      </c>
      <c r="V26" s="21"/>
      <c r="X26" s="5" t="str">
        <v/>
      </c>
    </row>
    <row r="27" ht="15" customHeight="1" spans="1:24">
      <c r="A27" s="3" t="str">
        <f>基本信息输入表!$K$6&amp;"填表人："&amp;基本信息输入表!$M$70</f>
        <v>产权持有单位填表人：</v>
      </c>
      <c r="T27" s="3" t="str">
        <f>"评估人员："&amp;基本信息输入表!$Q$70</f>
        <v>评估人员：</v>
      </c>
      <c r="W27" s="3" t="s">
        <v>474</v>
      </c>
      <c r="X27" s="5" t="str">
        <v/>
      </c>
    </row>
    <row r="28" customHeight="1" spans="1:24">
      <c r="A28" s="3" t="str">
        <f>"填表日期："&amp;YEAR(基本信息输入表!$O$70)&amp;"年"&amp;MONTH(基本信息输入表!$O$70)&amp;"月"&amp;DAY(基本信息输入表!$O$70)&amp;"日"</f>
        <v>填表日期：1900年1月0日</v>
      </c>
      <c r="X28" s="5" t="str">
        <v/>
      </c>
    </row>
  </sheetData>
  <mergeCells count="5">
    <mergeCell ref="A2:V2"/>
    <mergeCell ref="A3:V3"/>
    <mergeCell ref="A24:D24"/>
    <mergeCell ref="A25:D25"/>
    <mergeCell ref="A26:D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75" orientation="landscape"/>
  <headerFooter scaleWithDoc="0">
    <oddFooter>&amp;C&amp;"Arial Narrow,常规"&amp;10 &amp;"宋体,常规"第&amp;"Arial Narrow,常规"&amp;P&amp;"宋体,常规"页，共&amp;"Arial Narrow,常规"&amp;N&amp;"宋体,常规"页</oddFooter>
  </headerFooter>
  <drawing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dimension ref="A1:J30"/>
  <sheetViews>
    <sheetView showGridLines="0" workbookViewId="0">
      <selection activeCell="G25" sqref="G25"/>
    </sheetView>
  </sheetViews>
  <sheetFormatPr defaultColWidth="8.69166666666667" defaultRowHeight="14.25"/>
  <cols>
    <col min="1" max="1" width="6.19166666666667" style="91" customWidth="1"/>
    <col min="2" max="2" width="17.6916666666667" style="91" customWidth="1"/>
    <col min="3" max="3" width="8" style="91" customWidth="1"/>
    <col min="4" max="4" width="15.1916666666667" style="92" customWidth="1"/>
    <col min="5" max="5" width="17.1916666666667" style="91" customWidth="1"/>
    <col min="6" max="6" width="17.6916666666667" style="91" customWidth="1"/>
    <col min="7" max="7" width="18.6916666666667" style="93" customWidth="1"/>
    <col min="8" max="8" width="16.6916666666667" style="91" customWidth="1"/>
    <col min="9" max="9" width="15.6916666666667" style="91" customWidth="1"/>
    <col min="10" max="10" width="5.81666666666667" style="94" customWidth="1"/>
    <col min="11" max="248" width="9" style="91" customWidth="1"/>
    <col min="249" max="249" width="6.19166666666667" style="91" customWidth="1"/>
    <col min="250" max="250" width="17.6916666666667" style="91" customWidth="1"/>
    <col min="251" max="251" width="48.6916666666667" style="91" customWidth="1"/>
    <col min="252" max="252" width="15.1916666666667" style="91" customWidth="1"/>
    <col min="253" max="253" width="17.1916666666667" style="91" customWidth="1"/>
    <col min="254" max="254" width="17.6916666666667" style="91" customWidth="1"/>
    <col min="255" max="255" width="18.6916666666667" style="91" customWidth="1"/>
    <col min="256" max="256" width="16.6916666666667" style="91" customWidth="1"/>
    <col min="257" max="257" width="17.1916666666667" style="91" customWidth="1"/>
    <col min="258" max="258" width="18.1916666666667" style="91" customWidth="1"/>
    <col min="259" max="259" width="14.1916666666667" style="91" customWidth="1"/>
    <col min="260" max="261" width="9" style="91" customWidth="1"/>
    <col min="262" max="262" width="16.6916666666667" style="91" customWidth="1"/>
    <col min="263" max="263" width="18.1916666666667" style="91" customWidth="1"/>
    <col min="264" max="504" width="9" style="91" customWidth="1"/>
    <col min="505" max="505" width="6.19166666666667" style="91" customWidth="1"/>
    <col min="506" max="506" width="17.6916666666667" style="91" customWidth="1"/>
    <col min="507" max="507" width="48.6916666666667" style="91" customWidth="1"/>
    <col min="508" max="508" width="15.1916666666667" style="91" customWidth="1"/>
    <col min="509" max="509" width="17.1916666666667" style="91" customWidth="1"/>
    <col min="510" max="510" width="17.6916666666667" style="91" customWidth="1"/>
    <col min="511" max="511" width="18.6916666666667" style="91" customWidth="1"/>
    <col min="512" max="512" width="16.6916666666667" style="91" customWidth="1"/>
    <col min="513" max="513" width="17.1916666666667" style="91" customWidth="1"/>
    <col min="514" max="514" width="18.1916666666667" style="91" customWidth="1"/>
    <col min="515" max="515" width="14.1916666666667" style="91" customWidth="1"/>
    <col min="516" max="517" width="9" style="91" customWidth="1"/>
    <col min="518" max="518" width="16.6916666666667" style="91" customWidth="1"/>
    <col min="519" max="519" width="18.1916666666667" style="91" customWidth="1"/>
    <col min="520" max="760" width="9" style="91" customWidth="1"/>
    <col min="761" max="761" width="6.19166666666667" style="91" customWidth="1"/>
    <col min="762" max="762" width="17.6916666666667" style="91" customWidth="1"/>
    <col min="763" max="763" width="48.6916666666667" style="91" customWidth="1"/>
    <col min="764" max="764" width="15.1916666666667" style="91" customWidth="1"/>
    <col min="765" max="765" width="17.1916666666667" style="91" customWidth="1"/>
    <col min="766" max="766" width="17.6916666666667" style="91" customWidth="1"/>
    <col min="767" max="767" width="18.6916666666667" style="91" customWidth="1"/>
    <col min="768" max="768" width="16.6916666666667" style="91" customWidth="1"/>
    <col min="769" max="769" width="17.1916666666667" style="91" customWidth="1"/>
    <col min="770" max="770" width="18.1916666666667" style="91" customWidth="1"/>
    <col min="771" max="771" width="14.1916666666667" style="91" customWidth="1"/>
    <col min="772" max="773" width="9" style="91" customWidth="1"/>
    <col min="774" max="774" width="16.6916666666667" style="91" customWidth="1"/>
    <col min="775" max="775" width="18.1916666666667" style="91" customWidth="1"/>
    <col min="776" max="1016" width="9" style="91" customWidth="1"/>
    <col min="1017" max="1017" width="6.19166666666667" style="91" customWidth="1"/>
    <col min="1018" max="1018" width="17.6916666666667" style="91" customWidth="1"/>
    <col min="1019" max="1019" width="48.6916666666667" style="91" customWidth="1"/>
    <col min="1020" max="1020" width="15.1916666666667" style="91" customWidth="1"/>
    <col min="1021" max="1021" width="17.1916666666667" style="91" customWidth="1"/>
    <col min="1022" max="1022" width="17.6916666666667" style="91" customWidth="1"/>
    <col min="1023" max="1023" width="18.6916666666667" style="91" customWidth="1"/>
    <col min="1024" max="1024" width="16.6916666666667" style="91" customWidth="1"/>
    <col min="1025" max="1025" width="17.1916666666667" style="91" customWidth="1"/>
    <col min="1026" max="1026" width="18.1916666666667" style="91" customWidth="1"/>
    <col min="1027" max="1027" width="14.1916666666667" style="91" customWidth="1"/>
    <col min="1028" max="1029" width="9" style="91" customWidth="1"/>
    <col min="1030" max="1030" width="16.6916666666667" style="91" customWidth="1"/>
    <col min="1031" max="1031" width="18.1916666666667" style="91" customWidth="1"/>
    <col min="1032" max="1272" width="9" style="91" customWidth="1"/>
    <col min="1273" max="1273" width="6.19166666666667" style="91" customWidth="1"/>
    <col min="1274" max="1274" width="17.6916666666667" style="91" customWidth="1"/>
    <col min="1275" max="1275" width="48.6916666666667" style="91" customWidth="1"/>
    <col min="1276" max="1276" width="15.1916666666667" style="91" customWidth="1"/>
    <col min="1277" max="1277" width="17.1916666666667" style="91" customWidth="1"/>
    <col min="1278" max="1278" width="17.6916666666667" style="91" customWidth="1"/>
    <col min="1279" max="1279" width="18.6916666666667" style="91" customWidth="1"/>
    <col min="1280" max="1280" width="16.6916666666667" style="91" customWidth="1"/>
    <col min="1281" max="1281" width="17.1916666666667" style="91" customWidth="1"/>
    <col min="1282" max="1282" width="18.1916666666667" style="91" customWidth="1"/>
    <col min="1283" max="1283" width="14.1916666666667" style="91" customWidth="1"/>
    <col min="1284" max="1285" width="9" style="91" customWidth="1"/>
    <col min="1286" max="1286" width="16.6916666666667" style="91" customWidth="1"/>
    <col min="1287" max="1287" width="18.1916666666667" style="91" customWidth="1"/>
    <col min="1288" max="1528" width="9" style="91" customWidth="1"/>
    <col min="1529" max="1529" width="6.19166666666667" style="91" customWidth="1"/>
    <col min="1530" max="1530" width="17.6916666666667" style="91" customWidth="1"/>
    <col min="1531" max="1531" width="48.6916666666667" style="91" customWidth="1"/>
    <col min="1532" max="1532" width="15.1916666666667" style="91" customWidth="1"/>
    <col min="1533" max="1533" width="17.1916666666667" style="91" customWidth="1"/>
    <col min="1534" max="1534" width="17.6916666666667" style="91" customWidth="1"/>
    <col min="1535" max="1535" width="18.6916666666667" style="91" customWidth="1"/>
    <col min="1536" max="1536" width="16.6916666666667" style="91" customWidth="1"/>
    <col min="1537" max="1537" width="17.1916666666667" style="91" customWidth="1"/>
    <col min="1538" max="1538" width="18.1916666666667" style="91" customWidth="1"/>
    <col min="1539" max="1539" width="14.1916666666667" style="91" customWidth="1"/>
    <col min="1540" max="1541" width="9" style="91" customWidth="1"/>
    <col min="1542" max="1542" width="16.6916666666667" style="91" customWidth="1"/>
    <col min="1543" max="1543" width="18.1916666666667" style="91" customWidth="1"/>
    <col min="1544" max="1784" width="9" style="91" customWidth="1"/>
    <col min="1785" max="1785" width="6.19166666666667" style="91" customWidth="1"/>
    <col min="1786" max="1786" width="17.6916666666667" style="91" customWidth="1"/>
    <col min="1787" max="1787" width="48.6916666666667" style="91" customWidth="1"/>
    <col min="1788" max="1788" width="15.1916666666667" style="91" customWidth="1"/>
    <col min="1789" max="1789" width="17.1916666666667" style="91" customWidth="1"/>
    <col min="1790" max="1790" width="17.6916666666667" style="91" customWidth="1"/>
    <col min="1791" max="1791" width="18.6916666666667" style="91" customWidth="1"/>
    <col min="1792" max="1792" width="16.6916666666667" style="91" customWidth="1"/>
    <col min="1793" max="1793" width="17.1916666666667" style="91" customWidth="1"/>
    <col min="1794" max="1794" width="18.1916666666667" style="91" customWidth="1"/>
    <col min="1795" max="1795" width="14.1916666666667" style="91" customWidth="1"/>
    <col min="1796" max="1797" width="9" style="91" customWidth="1"/>
    <col min="1798" max="1798" width="16.6916666666667" style="91" customWidth="1"/>
    <col min="1799" max="1799" width="18.1916666666667" style="91" customWidth="1"/>
    <col min="1800" max="2040" width="9" style="91" customWidth="1"/>
    <col min="2041" max="2041" width="6.19166666666667" style="91" customWidth="1"/>
    <col min="2042" max="2042" width="17.6916666666667" style="91" customWidth="1"/>
    <col min="2043" max="2043" width="48.6916666666667" style="91" customWidth="1"/>
    <col min="2044" max="2044" width="15.1916666666667" style="91" customWidth="1"/>
    <col min="2045" max="2045" width="17.1916666666667" style="91" customWidth="1"/>
    <col min="2046" max="2046" width="17.6916666666667" style="91" customWidth="1"/>
    <col min="2047" max="2047" width="18.6916666666667" style="91" customWidth="1"/>
    <col min="2048" max="2048" width="16.6916666666667" style="91" customWidth="1"/>
    <col min="2049" max="2049" width="17.1916666666667" style="91" customWidth="1"/>
    <col min="2050" max="2050" width="18.1916666666667" style="91" customWidth="1"/>
    <col min="2051" max="2051" width="14.1916666666667" style="91" customWidth="1"/>
    <col min="2052" max="2053" width="9" style="91" customWidth="1"/>
    <col min="2054" max="2054" width="16.6916666666667" style="91" customWidth="1"/>
    <col min="2055" max="2055" width="18.1916666666667" style="91" customWidth="1"/>
    <col min="2056" max="2296" width="9" style="91" customWidth="1"/>
    <col min="2297" max="2297" width="6.19166666666667" style="91" customWidth="1"/>
    <col min="2298" max="2298" width="17.6916666666667" style="91" customWidth="1"/>
    <col min="2299" max="2299" width="48.6916666666667" style="91" customWidth="1"/>
    <col min="2300" max="2300" width="15.1916666666667" style="91" customWidth="1"/>
    <col min="2301" max="2301" width="17.1916666666667" style="91" customWidth="1"/>
    <col min="2302" max="2302" width="17.6916666666667" style="91" customWidth="1"/>
    <col min="2303" max="2303" width="18.6916666666667" style="91" customWidth="1"/>
    <col min="2304" max="2304" width="16.6916666666667" style="91" customWidth="1"/>
    <col min="2305" max="2305" width="17.1916666666667" style="91" customWidth="1"/>
    <col min="2306" max="2306" width="18.1916666666667" style="91" customWidth="1"/>
    <col min="2307" max="2307" width="14.1916666666667" style="91" customWidth="1"/>
    <col min="2308" max="2309" width="9" style="91" customWidth="1"/>
    <col min="2310" max="2310" width="16.6916666666667" style="91" customWidth="1"/>
    <col min="2311" max="2311" width="18.1916666666667" style="91" customWidth="1"/>
    <col min="2312" max="2552" width="9" style="91" customWidth="1"/>
    <col min="2553" max="2553" width="6.19166666666667" style="91" customWidth="1"/>
    <col min="2554" max="2554" width="17.6916666666667" style="91" customWidth="1"/>
    <col min="2555" max="2555" width="48.6916666666667" style="91" customWidth="1"/>
    <col min="2556" max="2556" width="15.1916666666667" style="91" customWidth="1"/>
    <col min="2557" max="2557" width="17.1916666666667" style="91" customWidth="1"/>
    <col min="2558" max="2558" width="17.6916666666667" style="91" customWidth="1"/>
    <col min="2559" max="2559" width="18.6916666666667" style="91" customWidth="1"/>
    <col min="2560" max="2560" width="16.6916666666667" style="91" customWidth="1"/>
    <col min="2561" max="2561" width="17.1916666666667" style="91" customWidth="1"/>
    <col min="2562" max="2562" width="18.1916666666667" style="91" customWidth="1"/>
    <col min="2563" max="2563" width="14.1916666666667" style="91" customWidth="1"/>
    <col min="2564" max="2565" width="9" style="91" customWidth="1"/>
    <col min="2566" max="2566" width="16.6916666666667" style="91" customWidth="1"/>
    <col min="2567" max="2567" width="18.1916666666667" style="91" customWidth="1"/>
    <col min="2568" max="2808" width="9" style="91" customWidth="1"/>
    <col min="2809" max="2809" width="6.19166666666667" style="91" customWidth="1"/>
    <col min="2810" max="2810" width="17.6916666666667" style="91" customWidth="1"/>
    <col min="2811" max="2811" width="48.6916666666667" style="91" customWidth="1"/>
    <col min="2812" max="2812" width="15.1916666666667" style="91" customWidth="1"/>
    <col min="2813" max="2813" width="17.1916666666667" style="91" customWidth="1"/>
    <col min="2814" max="2814" width="17.6916666666667" style="91" customWidth="1"/>
    <col min="2815" max="2815" width="18.6916666666667" style="91" customWidth="1"/>
    <col min="2816" max="2816" width="16.6916666666667" style="91" customWidth="1"/>
    <col min="2817" max="2817" width="17.1916666666667" style="91" customWidth="1"/>
    <col min="2818" max="2818" width="18.1916666666667" style="91" customWidth="1"/>
    <col min="2819" max="2819" width="14.1916666666667" style="91" customWidth="1"/>
    <col min="2820" max="2821" width="9" style="91" customWidth="1"/>
    <col min="2822" max="2822" width="16.6916666666667" style="91" customWidth="1"/>
    <col min="2823" max="2823" width="18.1916666666667" style="91" customWidth="1"/>
    <col min="2824" max="3064" width="9" style="91" customWidth="1"/>
    <col min="3065" max="3065" width="6.19166666666667" style="91" customWidth="1"/>
    <col min="3066" max="3066" width="17.6916666666667" style="91" customWidth="1"/>
    <col min="3067" max="3067" width="48.6916666666667" style="91" customWidth="1"/>
    <col min="3068" max="3068" width="15.1916666666667" style="91" customWidth="1"/>
    <col min="3069" max="3069" width="17.1916666666667" style="91" customWidth="1"/>
    <col min="3070" max="3070" width="17.6916666666667" style="91" customWidth="1"/>
    <col min="3071" max="3071" width="18.6916666666667" style="91" customWidth="1"/>
    <col min="3072" max="3072" width="16.6916666666667" style="91" customWidth="1"/>
    <col min="3073" max="3073" width="17.1916666666667" style="91" customWidth="1"/>
    <col min="3074" max="3074" width="18.1916666666667" style="91" customWidth="1"/>
    <col min="3075" max="3075" width="14.1916666666667" style="91" customWidth="1"/>
    <col min="3076" max="3077" width="9" style="91" customWidth="1"/>
    <col min="3078" max="3078" width="16.6916666666667" style="91" customWidth="1"/>
    <col min="3079" max="3079" width="18.1916666666667" style="91" customWidth="1"/>
    <col min="3080" max="3320" width="9" style="91" customWidth="1"/>
    <col min="3321" max="3321" width="6.19166666666667" style="91" customWidth="1"/>
    <col min="3322" max="3322" width="17.6916666666667" style="91" customWidth="1"/>
    <col min="3323" max="3323" width="48.6916666666667" style="91" customWidth="1"/>
    <col min="3324" max="3324" width="15.1916666666667" style="91" customWidth="1"/>
    <col min="3325" max="3325" width="17.1916666666667" style="91" customWidth="1"/>
    <col min="3326" max="3326" width="17.6916666666667" style="91" customWidth="1"/>
    <col min="3327" max="3327" width="18.6916666666667" style="91" customWidth="1"/>
    <col min="3328" max="3328" width="16.6916666666667" style="91" customWidth="1"/>
    <col min="3329" max="3329" width="17.1916666666667" style="91" customWidth="1"/>
    <col min="3330" max="3330" width="18.1916666666667" style="91" customWidth="1"/>
    <col min="3331" max="3331" width="14.1916666666667" style="91" customWidth="1"/>
    <col min="3332" max="3333" width="9" style="91" customWidth="1"/>
    <col min="3334" max="3334" width="16.6916666666667" style="91" customWidth="1"/>
    <col min="3335" max="3335" width="18.1916666666667" style="91" customWidth="1"/>
    <col min="3336" max="3576" width="9" style="91" customWidth="1"/>
    <col min="3577" max="3577" width="6.19166666666667" style="91" customWidth="1"/>
    <col min="3578" max="3578" width="17.6916666666667" style="91" customWidth="1"/>
    <col min="3579" max="3579" width="48.6916666666667" style="91" customWidth="1"/>
    <col min="3580" max="3580" width="15.1916666666667" style="91" customWidth="1"/>
    <col min="3581" max="3581" width="17.1916666666667" style="91" customWidth="1"/>
    <col min="3582" max="3582" width="17.6916666666667" style="91" customWidth="1"/>
    <col min="3583" max="3583" width="18.6916666666667" style="91" customWidth="1"/>
    <col min="3584" max="3584" width="16.6916666666667" style="91" customWidth="1"/>
    <col min="3585" max="3585" width="17.1916666666667" style="91" customWidth="1"/>
    <col min="3586" max="3586" width="18.1916666666667" style="91" customWidth="1"/>
    <col min="3587" max="3587" width="14.1916666666667" style="91" customWidth="1"/>
    <col min="3588" max="3589" width="9" style="91" customWidth="1"/>
    <col min="3590" max="3590" width="16.6916666666667" style="91" customWidth="1"/>
    <col min="3591" max="3591" width="18.1916666666667" style="91" customWidth="1"/>
    <col min="3592" max="3832" width="9" style="91" customWidth="1"/>
    <col min="3833" max="3833" width="6.19166666666667" style="91" customWidth="1"/>
    <col min="3834" max="3834" width="17.6916666666667" style="91" customWidth="1"/>
    <col min="3835" max="3835" width="48.6916666666667" style="91" customWidth="1"/>
    <col min="3836" max="3836" width="15.1916666666667" style="91" customWidth="1"/>
    <col min="3837" max="3837" width="17.1916666666667" style="91" customWidth="1"/>
    <col min="3838" max="3838" width="17.6916666666667" style="91" customWidth="1"/>
    <col min="3839" max="3839" width="18.6916666666667" style="91" customWidth="1"/>
    <col min="3840" max="3840" width="16.6916666666667" style="91" customWidth="1"/>
    <col min="3841" max="3841" width="17.1916666666667" style="91" customWidth="1"/>
    <col min="3842" max="3842" width="18.1916666666667" style="91" customWidth="1"/>
    <col min="3843" max="3843" width="14.1916666666667" style="91" customWidth="1"/>
    <col min="3844" max="3845" width="9" style="91" customWidth="1"/>
    <col min="3846" max="3846" width="16.6916666666667" style="91" customWidth="1"/>
    <col min="3847" max="3847" width="18.1916666666667" style="91" customWidth="1"/>
    <col min="3848" max="4088" width="9" style="91" customWidth="1"/>
    <col min="4089" max="4089" width="6.19166666666667" style="91" customWidth="1"/>
    <col min="4090" max="4090" width="17.6916666666667" style="91" customWidth="1"/>
    <col min="4091" max="4091" width="48.6916666666667" style="91" customWidth="1"/>
    <col min="4092" max="4092" width="15.1916666666667" style="91" customWidth="1"/>
    <col min="4093" max="4093" width="17.1916666666667" style="91" customWidth="1"/>
    <col min="4094" max="4094" width="17.6916666666667" style="91" customWidth="1"/>
    <col min="4095" max="4095" width="18.6916666666667" style="91" customWidth="1"/>
    <col min="4096" max="4096" width="16.6916666666667" style="91" customWidth="1"/>
    <col min="4097" max="4097" width="17.1916666666667" style="91" customWidth="1"/>
    <col min="4098" max="4098" width="18.1916666666667" style="91" customWidth="1"/>
    <col min="4099" max="4099" width="14.1916666666667" style="91" customWidth="1"/>
    <col min="4100" max="4101" width="9" style="91" customWidth="1"/>
    <col min="4102" max="4102" width="16.6916666666667" style="91" customWidth="1"/>
    <col min="4103" max="4103" width="18.1916666666667" style="91" customWidth="1"/>
    <col min="4104" max="4344" width="9" style="91" customWidth="1"/>
    <col min="4345" max="4345" width="6.19166666666667" style="91" customWidth="1"/>
    <col min="4346" max="4346" width="17.6916666666667" style="91" customWidth="1"/>
    <col min="4347" max="4347" width="48.6916666666667" style="91" customWidth="1"/>
    <col min="4348" max="4348" width="15.1916666666667" style="91" customWidth="1"/>
    <col min="4349" max="4349" width="17.1916666666667" style="91" customWidth="1"/>
    <col min="4350" max="4350" width="17.6916666666667" style="91" customWidth="1"/>
    <col min="4351" max="4351" width="18.6916666666667" style="91" customWidth="1"/>
    <col min="4352" max="4352" width="16.6916666666667" style="91" customWidth="1"/>
    <col min="4353" max="4353" width="17.1916666666667" style="91" customWidth="1"/>
    <col min="4354" max="4354" width="18.1916666666667" style="91" customWidth="1"/>
    <col min="4355" max="4355" width="14.1916666666667" style="91" customWidth="1"/>
    <col min="4356" max="4357" width="9" style="91" customWidth="1"/>
    <col min="4358" max="4358" width="16.6916666666667" style="91" customWidth="1"/>
    <col min="4359" max="4359" width="18.1916666666667" style="91" customWidth="1"/>
    <col min="4360" max="4600" width="9" style="91" customWidth="1"/>
    <col min="4601" max="4601" width="6.19166666666667" style="91" customWidth="1"/>
    <col min="4602" max="4602" width="17.6916666666667" style="91" customWidth="1"/>
    <col min="4603" max="4603" width="48.6916666666667" style="91" customWidth="1"/>
    <col min="4604" max="4604" width="15.1916666666667" style="91" customWidth="1"/>
    <col min="4605" max="4605" width="17.1916666666667" style="91" customWidth="1"/>
    <col min="4606" max="4606" width="17.6916666666667" style="91" customWidth="1"/>
    <col min="4607" max="4607" width="18.6916666666667" style="91" customWidth="1"/>
    <col min="4608" max="4608" width="16.6916666666667" style="91" customWidth="1"/>
    <col min="4609" max="4609" width="17.1916666666667" style="91" customWidth="1"/>
    <col min="4610" max="4610" width="18.1916666666667" style="91" customWidth="1"/>
    <col min="4611" max="4611" width="14.1916666666667" style="91" customWidth="1"/>
    <col min="4612" max="4613" width="9" style="91" customWidth="1"/>
    <col min="4614" max="4614" width="16.6916666666667" style="91" customWidth="1"/>
    <col min="4615" max="4615" width="18.1916666666667" style="91" customWidth="1"/>
    <col min="4616" max="4856" width="9" style="91" customWidth="1"/>
    <col min="4857" max="4857" width="6.19166666666667" style="91" customWidth="1"/>
    <col min="4858" max="4858" width="17.6916666666667" style="91" customWidth="1"/>
    <col min="4859" max="4859" width="48.6916666666667" style="91" customWidth="1"/>
    <col min="4860" max="4860" width="15.1916666666667" style="91" customWidth="1"/>
    <col min="4861" max="4861" width="17.1916666666667" style="91" customWidth="1"/>
    <col min="4862" max="4862" width="17.6916666666667" style="91" customWidth="1"/>
    <col min="4863" max="4863" width="18.6916666666667" style="91" customWidth="1"/>
    <col min="4864" max="4864" width="16.6916666666667" style="91" customWidth="1"/>
    <col min="4865" max="4865" width="17.1916666666667" style="91" customWidth="1"/>
    <col min="4866" max="4866" width="18.1916666666667" style="91" customWidth="1"/>
    <col min="4867" max="4867" width="14.1916666666667" style="91" customWidth="1"/>
    <col min="4868" max="4869" width="9" style="91" customWidth="1"/>
    <col min="4870" max="4870" width="16.6916666666667" style="91" customWidth="1"/>
    <col min="4871" max="4871" width="18.1916666666667" style="91" customWidth="1"/>
    <col min="4872" max="5112" width="9" style="91" customWidth="1"/>
    <col min="5113" max="5113" width="6.19166666666667" style="91" customWidth="1"/>
    <col min="5114" max="5114" width="17.6916666666667" style="91" customWidth="1"/>
    <col min="5115" max="5115" width="48.6916666666667" style="91" customWidth="1"/>
    <col min="5116" max="5116" width="15.1916666666667" style="91" customWidth="1"/>
    <col min="5117" max="5117" width="17.1916666666667" style="91" customWidth="1"/>
    <col min="5118" max="5118" width="17.6916666666667" style="91" customWidth="1"/>
    <col min="5119" max="5119" width="18.6916666666667" style="91" customWidth="1"/>
    <col min="5120" max="5120" width="16.6916666666667" style="91" customWidth="1"/>
    <col min="5121" max="5121" width="17.1916666666667" style="91" customWidth="1"/>
    <col min="5122" max="5122" width="18.1916666666667" style="91" customWidth="1"/>
    <col min="5123" max="5123" width="14.1916666666667" style="91" customWidth="1"/>
    <col min="5124" max="5125" width="9" style="91" customWidth="1"/>
    <col min="5126" max="5126" width="16.6916666666667" style="91" customWidth="1"/>
    <col min="5127" max="5127" width="18.1916666666667" style="91" customWidth="1"/>
    <col min="5128" max="5368" width="9" style="91" customWidth="1"/>
    <col min="5369" max="5369" width="6.19166666666667" style="91" customWidth="1"/>
    <col min="5370" max="5370" width="17.6916666666667" style="91" customWidth="1"/>
    <col min="5371" max="5371" width="48.6916666666667" style="91" customWidth="1"/>
    <col min="5372" max="5372" width="15.1916666666667" style="91" customWidth="1"/>
    <col min="5373" max="5373" width="17.1916666666667" style="91" customWidth="1"/>
    <col min="5374" max="5374" width="17.6916666666667" style="91" customWidth="1"/>
    <col min="5375" max="5375" width="18.6916666666667" style="91" customWidth="1"/>
    <col min="5376" max="5376" width="16.6916666666667" style="91" customWidth="1"/>
    <col min="5377" max="5377" width="17.1916666666667" style="91" customWidth="1"/>
    <col min="5378" max="5378" width="18.1916666666667" style="91" customWidth="1"/>
    <col min="5379" max="5379" width="14.1916666666667" style="91" customWidth="1"/>
    <col min="5380" max="5381" width="9" style="91" customWidth="1"/>
    <col min="5382" max="5382" width="16.6916666666667" style="91" customWidth="1"/>
    <col min="5383" max="5383" width="18.1916666666667" style="91" customWidth="1"/>
    <col min="5384" max="5624" width="9" style="91" customWidth="1"/>
    <col min="5625" max="5625" width="6.19166666666667" style="91" customWidth="1"/>
    <col min="5626" max="5626" width="17.6916666666667" style="91" customWidth="1"/>
    <col min="5627" max="5627" width="48.6916666666667" style="91" customWidth="1"/>
    <col min="5628" max="5628" width="15.1916666666667" style="91" customWidth="1"/>
    <col min="5629" max="5629" width="17.1916666666667" style="91" customWidth="1"/>
    <col min="5630" max="5630" width="17.6916666666667" style="91" customWidth="1"/>
    <col min="5631" max="5631" width="18.6916666666667" style="91" customWidth="1"/>
    <col min="5632" max="5632" width="16.6916666666667" style="91" customWidth="1"/>
    <col min="5633" max="5633" width="17.1916666666667" style="91" customWidth="1"/>
    <col min="5634" max="5634" width="18.1916666666667" style="91" customWidth="1"/>
    <col min="5635" max="5635" width="14.1916666666667" style="91" customWidth="1"/>
    <col min="5636" max="5637" width="9" style="91" customWidth="1"/>
    <col min="5638" max="5638" width="16.6916666666667" style="91" customWidth="1"/>
    <col min="5639" max="5639" width="18.1916666666667" style="91" customWidth="1"/>
    <col min="5640" max="5880" width="9" style="91" customWidth="1"/>
    <col min="5881" max="5881" width="6.19166666666667" style="91" customWidth="1"/>
    <col min="5882" max="5882" width="17.6916666666667" style="91" customWidth="1"/>
    <col min="5883" max="5883" width="48.6916666666667" style="91" customWidth="1"/>
    <col min="5884" max="5884" width="15.1916666666667" style="91" customWidth="1"/>
    <col min="5885" max="5885" width="17.1916666666667" style="91" customWidth="1"/>
    <col min="5886" max="5886" width="17.6916666666667" style="91" customWidth="1"/>
    <col min="5887" max="5887" width="18.6916666666667" style="91" customWidth="1"/>
    <col min="5888" max="5888" width="16.6916666666667" style="91" customWidth="1"/>
    <col min="5889" max="5889" width="17.1916666666667" style="91" customWidth="1"/>
    <col min="5890" max="5890" width="18.1916666666667" style="91" customWidth="1"/>
    <col min="5891" max="5891" width="14.1916666666667" style="91" customWidth="1"/>
    <col min="5892" max="5893" width="9" style="91" customWidth="1"/>
    <col min="5894" max="5894" width="16.6916666666667" style="91" customWidth="1"/>
    <col min="5895" max="5895" width="18.1916666666667" style="91" customWidth="1"/>
    <col min="5896" max="6136" width="9" style="91" customWidth="1"/>
    <col min="6137" max="6137" width="6.19166666666667" style="91" customWidth="1"/>
    <col min="6138" max="6138" width="17.6916666666667" style="91" customWidth="1"/>
    <col min="6139" max="6139" width="48.6916666666667" style="91" customWidth="1"/>
    <col min="6140" max="6140" width="15.1916666666667" style="91" customWidth="1"/>
    <col min="6141" max="6141" width="17.1916666666667" style="91" customWidth="1"/>
    <col min="6142" max="6142" width="17.6916666666667" style="91" customWidth="1"/>
    <col min="6143" max="6143" width="18.6916666666667" style="91" customWidth="1"/>
    <col min="6144" max="6144" width="16.6916666666667" style="91" customWidth="1"/>
    <col min="6145" max="6145" width="17.1916666666667" style="91" customWidth="1"/>
    <col min="6146" max="6146" width="18.1916666666667" style="91" customWidth="1"/>
    <col min="6147" max="6147" width="14.1916666666667" style="91" customWidth="1"/>
    <col min="6148" max="6149" width="9" style="91" customWidth="1"/>
    <col min="6150" max="6150" width="16.6916666666667" style="91" customWidth="1"/>
    <col min="6151" max="6151" width="18.1916666666667" style="91" customWidth="1"/>
    <col min="6152" max="6392" width="9" style="91" customWidth="1"/>
    <col min="6393" max="6393" width="6.19166666666667" style="91" customWidth="1"/>
    <col min="6394" max="6394" width="17.6916666666667" style="91" customWidth="1"/>
    <col min="6395" max="6395" width="48.6916666666667" style="91" customWidth="1"/>
    <col min="6396" max="6396" width="15.1916666666667" style="91" customWidth="1"/>
    <col min="6397" max="6397" width="17.1916666666667" style="91" customWidth="1"/>
    <col min="6398" max="6398" width="17.6916666666667" style="91" customWidth="1"/>
    <col min="6399" max="6399" width="18.6916666666667" style="91" customWidth="1"/>
    <col min="6400" max="6400" width="16.6916666666667" style="91" customWidth="1"/>
    <col min="6401" max="6401" width="17.1916666666667" style="91" customWidth="1"/>
    <col min="6402" max="6402" width="18.1916666666667" style="91" customWidth="1"/>
    <col min="6403" max="6403" width="14.1916666666667" style="91" customWidth="1"/>
    <col min="6404" max="6405" width="9" style="91" customWidth="1"/>
    <col min="6406" max="6406" width="16.6916666666667" style="91" customWidth="1"/>
    <col min="6407" max="6407" width="18.1916666666667" style="91" customWidth="1"/>
    <col min="6408" max="6648" width="9" style="91" customWidth="1"/>
    <col min="6649" max="6649" width="6.19166666666667" style="91" customWidth="1"/>
    <col min="6650" max="6650" width="17.6916666666667" style="91" customWidth="1"/>
    <col min="6651" max="6651" width="48.6916666666667" style="91" customWidth="1"/>
    <col min="6652" max="6652" width="15.1916666666667" style="91" customWidth="1"/>
    <col min="6653" max="6653" width="17.1916666666667" style="91" customWidth="1"/>
    <col min="6654" max="6654" width="17.6916666666667" style="91" customWidth="1"/>
    <col min="6655" max="6655" width="18.6916666666667" style="91" customWidth="1"/>
    <col min="6656" max="6656" width="16.6916666666667" style="91" customWidth="1"/>
    <col min="6657" max="6657" width="17.1916666666667" style="91" customWidth="1"/>
    <col min="6658" max="6658" width="18.1916666666667" style="91" customWidth="1"/>
    <col min="6659" max="6659" width="14.1916666666667" style="91" customWidth="1"/>
    <col min="6660" max="6661" width="9" style="91" customWidth="1"/>
    <col min="6662" max="6662" width="16.6916666666667" style="91" customWidth="1"/>
    <col min="6663" max="6663" width="18.1916666666667" style="91" customWidth="1"/>
    <col min="6664" max="6904" width="9" style="91" customWidth="1"/>
    <col min="6905" max="6905" width="6.19166666666667" style="91" customWidth="1"/>
    <col min="6906" max="6906" width="17.6916666666667" style="91" customWidth="1"/>
    <col min="6907" max="6907" width="48.6916666666667" style="91" customWidth="1"/>
    <col min="6908" max="6908" width="15.1916666666667" style="91" customWidth="1"/>
    <col min="6909" max="6909" width="17.1916666666667" style="91" customWidth="1"/>
    <col min="6910" max="6910" width="17.6916666666667" style="91" customWidth="1"/>
    <col min="6911" max="6911" width="18.6916666666667" style="91" customWidth="1"/>
    <col min="6912" max="6912" width="16.6916666666667" style="91" customWidth="1"/>
    <col min="6913" max="6913" width="17.1916666666667" style="91" customWidth="1"/>
    <col min="6914" max="6914" width="18.1916666666667" style="91" customWidth="1"/>
    <col min="6915" max="6915" width="14.1916666666667" style="91" customWidth="1"/>
    <col min="6916" max="6917" width="9" style="91" customWidth="1"/>
    <col min="6918" max="6918" width="16.6916666666667" style="91" customWidth="1"/>
    <col min="6919" max="6919" width="18.1916666666667" style="91" customWidth="1"/>
    <col min="6920" max="7160" width="9" style="91" customWidth="1"/>
    <col min="7161" max="7161" width="6.19166666666667" style="91" customWidth="1"/>
    <col min="7162" max="7162" width="17.6916666666667" style="91" customWidth="1"/>
    <col min="7163" max="7163" width="48.6916666666667" style="91" customWidth="1"/>
    <col min="7164" max="7164" width="15.1916666666667" style="91" customWidth="1"/>
    <col min="7165" max="7165" width="17.1916666666667" style="91" customWidth="1"/>
    <col min="7166" max="7166" width="17.6916666666667" style="91" customWidth="1"/>
    <col min="7167" max="7167" width="18.6916666666667" style="91" customWidth="1"/>
    <col min="7168" max="7168" width="16.6916666666667" style="91" customWidth="1"/>
    <col min="7169" max="7169" width="17.1916666666667" style="91" customWidth="1"/>
    <col min="7170" max="7170" width="18.1916666666667" style="91" customWidth="1"/>
    <col min="7171" max="7171" width="14.1916666666667" style="91" customWidth="1"/>
    <col min="7172" max="7173" width="9" style="91" customWidth="1"/>
    <col min="7174" max="7174" width="16.6916666666667" style="91" customWidth="1"/>
    <col min="7175" max="7175" width="18.1916666666667" style="91" customWidth="1"/>
    <col min="7176" max="7416" width="9" style="91" customWidth="1"/>
    <col min="7417" max="7417" width="6.19166666666667" style="91" customWidth="1"/>
    <col min="7418" max="7418" width="17.6916666666667" style="91" customWidth="1"/>
    <col min="7419" max="7419" width="48.6916666666667" style="91" customWidth="1"/>
    <col min="7420" max="7420" width="15.1916666666667" style="91" customWidth="1"/>
    <col min="7421" max="7421" width="17.1916666666667" style="91" customWidth="1"/>
    <col min="7422" max="7422" width="17.6916666666667" style="91" customWidth="1"/>
    <col min="7423" max="7423" width="18.6916666666667" style="91" customWidth="1"/>
    <col min="7424" max="7424" width="16.6916666666667" style="91" customWidth="1"/>
    <col min="7425" max="7425" width="17.1916666666667" style="91" customWidth="1"/>
    <col min="7426" max="7426" width="18.1916666666667" style="91" customWidth="1"/>
    <col min="7427" max="7427" width="14.1916666666667" style="91" customWidth="1"/>
    <col min="7428" max="7429" width="9" style="91" customWidth="1"/>
    <col min="7430" max="7430" width="16.6916666666667" style="91" customWidth="1"/>
    <col min="7431" max="7431" width="18.1916666666667" style="91" customWidth="1"/>
    <col min="7432" max="7672" width="9" style="91" customWidth="1"/>
    <col min="7673" max="7673" width="6.19166666666667" style="91" customWidth="1"/>
    <col min="7674" max="7674" width="17.6916666666667" style="91" customWidth="1"/>
    <col min="7675" max="7675" width="48.6916666666667" style="91" customWidth="1"/>
    <col min="7676" max="7676" width="15.1916666666667" style="91" customWidth="1"/>
    <col min="7677" max="7677" width="17.1916666666667" style="91" customWidth="1"/>
    <col min="7678" max="7678" width="17.6916666666667" style="91" customWidth="1"/>
    <col min="7679" max="7679" width="18.6916666666667" style="91" customWidth="1"/>
    <col min="7680" max="7680" width="16.6916666666667" style="91" customWidth="1"/>
    <col min="7681" max="7681" width="17.1916666666667" style="91" customWidth="1"/>
    <col min="7682" max="7682" width="18.1916666666667" style="91" customWidth="1"/>
    <col min="7683" max="7683" width="14.1916666666667" style="91" customWidth="1"/>
    <col min="7684" max="7685" width="9" style="91" customWidth="1"/>
    <col min="7686" max="7686" width="16.6916666666667" style="91" customWidth="1"/>
    <col min="7687" max="7687" width="18.1916666666667" style="91" customWidth="1"/>
    <col min="7688" max="7928" width="9" style="91" customWidth="1"/>
    <col min="7929" max="7929" width="6.19166666666667" style="91" customWidth="1"/>
    <col min="7930" max="7930" width="17.6916666666667" style="91" customWidth="1"/>
    <col min="7931" max="7931" width="48.6916666666667" style="91" customWidth="1"/>
    <col min="7932" max="7932" width="15.1916666666667" style="91" customWidth="1"/>
    <col min="7933" max="7933" width="17.1916666666667" style="91" customWidth="1"/>
    <col min="7934" max="7934" width="17.6916666666667" style="91" customWidth="1"/>
    <col min="7935" max="7935" width="18.6916666666667" style="91" customWidth="1"/>
    <col min="7936" max="7936" width="16.6916666666667" style="91" customWidth="1"/>
    <col min="7937" max="7937" width="17.1916666666667" style="91" customWidth="1"/>
    <col min="7938" max="7938" width="18.1916666666667" style="91" customWidth="1"/>
    <col min="7939" max="7939" width="14.1916666666667" style="91" customWidth="1"/>
    <col min="7940" max="7941" width="9" style="91" customWidth="1"/>
    <col min="7942" max="7942" width="16.6916666666667" style="91" customWidth="1"/>
    <col min="7943" max="7943" width="18.1916666666667" style="91" customWidth="1"/>
    <col min="7944" max="8184" width="9" style="91" customWidth="1"/>
    <col min="8185" max="8185" width="6.19166666666667" style="91" customWidth="1"/>
    <col min="8186" max="8186" width="17.6916666666667" style="91" customWidth="1"/>
    <col min="8187" max="8187" width="48.6916666666667" style="91" customWidth="1"/>
    <col min="8188" max="8188" width="15.1916666666667" style="91" customWidth="1"/>
    <col min="8189" max="8189" width="17.1916666666667" style="91" customWidth="1"/>
    <col min="8190" max="8190" width="17.6916666666667" style="91" customWidth="1"/>
    <col min="8191" max="8191" width="18.6916666666667" style="91" customWidth="1"/>
    <col min="8192" max="8192" width="16.6916666666667" style="91" customWidth="1"/>
    <col min="8193" max="8193" width="17.1916666666667" style="91" customWidth="1"/>
    <col min="8194" max="8194" width="18.1916666666667" style="91" customWidth="1"/>
    <col min="8195" max="8195" width="14.1916666666667" style="91" customWidth="1"/>
    <col min="8196" max="8197" width="9" style="91" customWidth="1"/>
    <col min="8198" max="8198" width="16.6916666666667" style="91" customWidth="1"/>
    <col min="8199" max="8199" width="18.1916666666667" style="91" customWidth="1"/>
    <col min="8200" max="8440" width="9" style="91" customWidth="1"/>
    <col min="8441" max="8441" width="6.19166666666667" style="91" customWidth="1"/>
    <col min="8442" max="8442" width="17.6916666666667" style="91" customWidth="1"/>
    <col min="8443" max="8443" width="48.6916666666667" style="91" customWidth="1"/>
    <col min="8444" max="8444" width="15.1916666666667" style="91" customWidth="1"/>
    <col min="8445" max="8445" width="17.1916666666667" style="91" customWidth="1"/>
    <col min="8446" max="8446" width="17.6916666666667" style="91" customWidth="1"/>
    <col min="8447" max="8447" width="18.6916666666667" style="91" customWidth="1"/>
    <col min="8448" max="8448" width="16.6916666666667" style="91" customWidth="1"/>
    <col min="8449" max="8449" width="17.1916666666667" style="91" customWidth="1"/>
    <col min="8450" max="8450" width="18.1916666666667" style="91" customWidth="1"/>
    <col min="8451" max="8451" width="14.1916666666667" style="91" customWidth="1"/>
    <col min="8452" max="8453" width="9" style="91" customWidth="1"/>
    <col min="8454" max="8454" width="16.6916666666667" style="91" customWidth="1"/>
    <col min="8455" max="8455" width="18.1916666666667" style="91" customWidth="1"/>
    <col min="8456" max="8696" width="9" style="91" customWidth="1"/>
    <col min="8697" max="8697" width="6.19166666666667" style="91" customWidth="1"/>
    <col min="8698" max="8698" width="17.6916666666667" style="91" customWidth="1"/>
    <col min="8699" max="8699" width="48.6916666666667" style="91" customWidth="1"/>
    <col min="8700" max="8700" width="15.1916666666667" style="91" customWidth="1"/>
    <col min="8701" max="8701" width="17.1916666666667" style="91" customWidth="1"/>
    <col min="8702" max="8702" width="17.6916666666667" style="91" customWidth="1"/>
    <col min="8703" max="8703" width="18.6916666666667" style="91" customWidth="1"/>
    <col min="8704" max="8704" width="16.6916666666667" style="91" customWidth="1"/>
    <col min="8705" max="8705" width="17.1916666666667" style="91" customWidth="1"/>
    <col min="8706" max="8706" width="18.1916666666667" style="91" customWidth="1"/>
    <col min="8707" max="8707" width="14.1916666666667" style="91" customWidth="1"/>
    <col min="8708" max="8709" width="9" style="91" customWidth="1"/>
    <col min="8710" max="8710" width="16.6916666666667" style="91" customWidth="1"/>
    <col min="8711" max="8711" width="18.1916666666667" style="91" customWidth="1"/>
    <col min="8712" max="8952" width="9" style="91" customWidth="1"/>
    <col min="8953" max="8953" width="6.19166666666667" style="91" customWidth="1"/>
    <col min="8954" max="8954" width="17.6916666666667" style="91" customWidth="1"/>
    <col min="8955" max="8955" width="48.6916666666667" style="91" customWidth="1"/>
    <col min="8956" max="8956" width="15.1916666666667" style="91" customWidth="1"/>
    <col min="8957" max="8957" width="17.1916666666667" style="91" customWidth="1"/>
    <col min="8958" max="8958" width="17.6916666666667" style="91" customWidth="1"/>
    <col min="8959" max="8959" width="18.6916666666667" style="91" customWidth="1"/>
    <col min="8960" max="8960" width="16.6916666666667" style="91" customWidth="1"/>
    <col min="8961" max="8961" width="17.1916666666667" style="91" customWidth="1"/>
    <col min="8962" max="8962" width="18.1916666666667" style="91" customWidth="1"/>
    <col min="8963" max="8963" width="14.1916666666667" style="91" customWidth="1"/>
    <col min="8964" max="8965" width="9" style="91" customWidth="1"/>
    <col min="8966" max="8966" width="16.6916666666667" style="91" customWidth="1"/>
    <col min="8967" max="8967" width="18.1916666666667" style="91" customWidth="1"/>
    <col min="8968" max="9208" width="9" style="91" customWidth="1"/>
    <col min="9209" max="9209" width="6.19166666666667" style="91" customWidth="1"/>
    <col min="9210" max="9210" width="17.6916666666667" style="91" customWidth="1"/>
    <col min="9211" max="9211" width="48.6916666666667" style="91" customWidth="1"/>
    <col min="9212" max="9212" width="15.1916666666667" style="91" customWidth="1"/>
    <col min="9213" max="9213" width="17.1916666666667" style="91" customWidth="1"/>
    <col min="9214" max="9214" width="17.6916666666667" style="91" customWidth="1"/>
    <col min="9215" max="9215" width="18.6916666666667" style="91" customWidth="1"/>
    <col min="9216" max="9216" width="16.6916666666667" style="91" customWidth="1"/>
    <col min="9217" max="9217" width="17.1916666666667" style="91" customWidth="1"/>
    <col min="9218" max="9218" width="18.1916666666667" style="91" customWidth="1"/>
    <col min="9219" max="9219" width="14.1916666666667" style="91" customWidth="1"/>
    <col min="9220" max="9221" width="9" style="91" customWidth="1"/>
    <col min="9222" max="9222" width="16.6916666666667" style="91" customWidth="1"/>
    <col min="9223" max="9223" width="18.1916666666667" style="91" customWidth="1"/>
    <col min="9224" max="9464" width="9" style="91" customWidth="1"/>
    <col min="9465" max="9465" width="6.19166666666667" style="91" customWidth="1"/>
    <col min="9466" max="9466" width="17.6916666666667" style="91" customWidth="1"/>
    <col min="9467" max="9467" width="48.6916666666667" style="91" customWidth="1"/>
    <col min="9468" max="9468" width="15.1916666666667" style="91" customWidth="1"/>
    <col min="9469" max="9469" width="17.1916666666667" style="91" customWidth="1"/>
    <col min="9470" max="9470" width="17.6916666666667" style="91" customWidth="1"/>
    <col min="9471" max="9471" width="18.6916666666667" style="91" customWidth="1"/>
    <col min="9472" max="9472" width="16.6916666666667" style="91" customWidth="1"/>
    <col min="9473" max="9473" width="17.1916666666667" style="91" customWidth="1"/>
    <col min="9474" max="9474" width="18.1916666666667" style="91" customWidth="1"/>
    <col min="9475" max="9475" width="14.1916666666667" style="91" customWidth="1"/>
    <col min="9476" max="9477" width="9" style="91" customWidth="1"/>
    <col min="9478" max="9478" width="16.6916666666667" style="91" customWidth="1"/>
    <col min="9479" max="9479" width="18.1916666666667" style="91" customWidth="1"/>
    <col min="9480" max="9720" width="9" style="91" customWidth="1"/>
    <col min="9721" max="9721" width="6.19166666666667" style="91" customWidth="1"/>
    <col min="9722" max="9722" width="17.6916666666667" style="91" customWidth="1"/>
    <col min="9723" max="9723" width="48.6916666666667" style="91" customWidth="1"/>
    <col min="9724" max="9724" width="15.1916666666667" style="91" customWidth="1"/>
    <col min="9725" max="9725" width="17.1916666666667" style="91" customWidth="1"/>
    <col min="9726" max="9726" width="17.6916666666667" style="91" customWidth="1"/>
    <col min="9727" max="9727" width="18.6916666666667" style="91" customWidth="1"/>
    <col min="9728" max="9728" width="16.6916666666667" style="91" customWidth="1"/>
    <col min="9729" max="9729" width="17.1916666666667" style="91" customWidth="1"/>
    <col min="9730" max="9730" width="18.1916666666667" style="91" customWidth="1"/>
    <col min="9731" max="9731" width="14.1916666666667" style="91" customWidth="1"/>
    <col min="9732" max="9733" width="9" style="91" customWidth="1"/>
    <col min="9734" max="9734" width="16.6916666666667" style="91" customWidth="1"/>
    <col min="9735" max="9735" width="18.1916666666667" style="91" customWidth="1"/>
    <col min="9736" max="9976" width="9" style="91" customWidth="1"/>
    <col min="9977" max="9977" width="6.19166666666667" style="91" customWidth="1"/>
    <col min="9978" max="9978" width="17.6916666666667" style="91" customWidth="1"/>
    <col min="9979" max="9979" width="48.6916666666667" style="91" customWidth="1"/>
    <col min="9980" max="9980" width="15.1916666666667" style="91" customWidth="1"/>
    <col min="9981" max="9981" width="17.1916666666667" style="91" customWidth="1"/>
    <col min="9982" max="9982" width="17.6916666666667" style="91" customWidth="1"/>
    <col min="9983" max="9983" width="18.6916666666667" style="91" customWidth="1"/>
    <col min="9984" max="9984" width="16.6916666666667" style="91" customWidth="1"/>
    <col min="9985" max="9985" width="17.1916666666667" style="91" customWidth="1"/>
    <col min="9986" max="9986" width="18.1916666666667" style="91" customWidth="1"/>
    <col min="9987" max="9987" width="14.1916666666667" style="91" customWidth="1"/>
    <col min="9988" max="9989" width="9" style="91" customWidth="1"/>
    <col min="9990" max="9990" width="16.6916666666667" style="91" customWidth="1"/>
    <col min="9991" max="9991" width="18.1916666666667" style="91" customWidth="1"/>
    <col min="9992" max="10232" width="9" style="91" customWidth="1"/>
    <col min="10233" max="10233" width="6.19166666666667" style="91" customWidth="1"/>
    <col min="10234" max="10234" width="17.6916666666667" style="91" customWidth="1"/>
    <col min="10235" max="10235" width="48.6916666666667" style="91" customWidth="1"/>
    <col min="10236" max="10236" width="15.1916666666667" style="91" customWidth="1"/>
    <col min="10237" max="10237" width="17.1916666666667" style="91" customWidth="1"/>
    <col min="10238" max="10238" width="17.6916666666667" style="91" customWidth="1"/>
    <col min="10239" max="10239" width="18.6916666666667" style="91" customWidth="1"/>
    <col min="10240" max="10240" width="16.6916666666667" style="91" customWidth="1"/>
    <col min="10241" max="10241" width="17.1916666666667" style="91" customWidth="1"/>
    <col min="10242" max="10242" width="18.1916666666667" style="91" customWidth="1"/>
    <col min="10243" max="10243" width="14.1916666666667" style="91" customWidth="1"/>
    <col min="10244" max="10245" width="9" style="91" customWidth="1"/>
    <col min="10246" max="10246" width="16.6916666666667" style="91" customWidth="1"/>
    <col min="10247" max="10247" width="18.1916666666667" style="91" customWidth="1"/>
    <col min="10248" max="10488" width="9" style="91" customWidth="1"/>
    <col min="10489" max="10489" width="6.19166666666667" style="91" customWidth="1"/>
    <col min="10490" max="10490" width="17.6916666666667" style="91" customWidth="1"/>
    <col min="10491" max="10491" width="48.6916666666667" style="91" customWidth="1"/>
    <col min="10492" max="10492" width="15.1916666666667" style="91" customWidth="1"/>
    <col min="10493" max="10493" width="17.1916666666667" style="91" customWidth="1"/>
    <col min="10494" max="10494" width="17.6916666666667" style="91" customWidth="1"/>
    <col min="10495" max="10495" width="18.6916666666667" style="91" customWidth="1"/>
    <col min="10496" max="10496" width="16.6916666666667" style="91" customWidth="1"/>
    <col min="10497" max="10497" width="17.1916666666667" style="91" customWidth="1"/>
    <col min="10498" max="10498" width="18.1916666666667" style="91" customWidth="1"/>
    <col min="10499" max="10499" width="14.1916666666667" style="91" customWidth="1"/>
    <col min="10500" max="10501" width="9" style="91" customWidth="1"/>
    <col min="10502" max="10502" width="16.6916666666667" style="91" customWidth="1"/>
    <col min="10503" max="10503" width="18.1916666666667" style="91" customWidth="1"/>
    <col min="10504" max="10744" width="9" style="91" customWidth="1"/>
    <col min="10745" max="10745" width="6.19166666666667" style="91" customWidth="1"/>
    <col min="10746" max="10746" width="17.6916666666667" style="91" customWidth="1"/>
    <col min="10747" max="10747" width="48.6916666666667" style="91" customWidth="1"/>
    <col min="10748" max="10748" width="15.1916666666667" style="91" customWidth="1"/>
    <col min="10749" max="10749" width="17.1916666666667" style="91" customWidth="1"/>
    <col min="10750" max="10750" width="17.6916666666667" style="91" customWidth="1"/>
    <col min="10751" max="10751" width="18.6916666666667" style="91" customWidth="1"/>
    <col min="10752" max="10752" width="16.6916666666667" style="91" customWidth="1"/>
    <col min="10753" max="10753" width="17.1916666666667" style="91" customWidth="1"/>
    <col min="10754" max="10754" width="18.1916666666667" style="91" customWidth="1"/>
    <col min="10755" max="10755" width="14.1916666666667" style="91" customWidth="1"/>
    <col min="10756" max="10757" width="9" style="91" customWidth="1"/>
    <col min="10758" max="10758" width="16.6916666666667" style="91" customWidth="1"/>
    <col min="10759" max="10759" width="18.1916666666667" style="91" customWidth="1"/>
    <col min="10760" max="11000" width="9" style="91" customWidth="1"/>
    <col min="11001" max="11001" width="6.19166666666667" style="91" customWidth="1"/>
    <col min="11002" max="11002" width="17.6916666666667" style="91" customWidth="1"/>
    <col min="11003" max="11003" width="48.6916666666667" style="91" customWidth="1"/>
    <col min="11004" max="11004" width="15.1916666666667" style="91" customWidth="1"/>
    <col min="11005" max="11005" width="17.1916666666667" style="91" customWidth="1"/>
    <col min="11006" max="11006" width="17.6916666666667" style="91" customWidth="1"/>
    <col min="11007" max="11007" width="18.6916666666667" style="91" customWidth="1"/>
    <col min="11008" max="11008" width="16.6916666666667" style="91" customWidth="1"/>
    <col min="11009" max="11009" width="17.1916666666667" style="91" customWidth="1"/>
    <col min="11010" max="11010" width="18.1916666666667" style="91" customWidth="1"/>
    <col min="11011" max="11011" width="14.1916666666667" style="91" customWidth="1"/>
    <col min="11012" max="11013" width="9" style="91" customWidth="1"/>
    <col min="11014" max="11014" width="16.6916666666667" style="91" customWidth="1"/>
    <col min="11015" max="11015" width="18.1916666666667" style="91" customWidth="1"/>
    <col min="11016" max="11256" width="9" style="91" customWidth="1"/>
    <col min="11257" max="11257" width="6.19166666666667" style="91" customWidth="1"/>
    <col min="11258" max="11258" width="17.6916666666667" style="91" customWidth="1"/>
    <col min="11259" max="11259" width="48.6916666666667" style="91" customWidth="1"/>
    <col min="11260" max="11260" width="15.1916666666667" style="91" customWidth="1"/>
    <col min="11261" max="11261" width="17.1916666666667" style="91" customWidth="1"/>
    <col min="11262" max="11262" width="17.6916666666667" style="91" customWidth="1"/>
    <col min="11263" max="11263" width="18.6916666666667" style="91" customWidth="1"/>
    <col min="11264" max="11264" width="16.6916666666667" style="91" customWidth="1"/>
    <col min="11265" max="11265" width="17.1916666666667" style="91" customWidth="1"/>
    <col min="11266" max="11266" width="18.1916666666667" style="91" customWidth="1"/>
    <col min="11267" max="11267" width="14.1916666666667" style="91" customWidth="1"/>
    <col min="11268" max="11269" width="9" style="91" customWidth="1"/>
    <col min="11270" max="11270" width="16.6916666666667" style="91" customWidth="1"/>
    <col min="11271" max="11271" width="18.1916666666667" style="91" customWidth="1"/>
    <col min="11272" max="11512" width="9" style="91" customWidth="1"/>
    <col min="11513" max="11513" width="6.19166666666667" style="91" customWidth="1"/>
    <col min="11514" max="11514" width="17.6916666666667" style="91" customWidth="1"/>
    <col min="11515" max="11515" width="48.6916666666667" style="91" customWidth="1"/>
    <col min="11516" max="11516" width="15.1916666666667" style="91" customWidth="1"/>
    <col min="11517" max="11517" width="17.1916666666667" style="91" customWidth="1"/>
    <col min="11518" max="11518" width="17.6916666666667" style="91" customWidth="1"/>
    <col min="11519" max="11519" width="18.6916666666667" style="91" customWidth="1"/>
    <col min="11520" max="11520" width="16.6916666666667" style="91" customWidth="1"/>
    <col min="11521" max="11521" width="17.1916666666667" style="91" customWidth="1"/>
    <col min="11522" max="11522" width="18.1916666666667" style="91" customWidth="1"/>
    <col min="11523" max="11523" width="14.1916666666667" style="91" customWidth="1"/>
    <col min="11524" max="11525" width="9" style="91" customWidth="1"/>
    <col min="11526" max="11526" width="16.6916666666667" style="91" customWidth="1"/>
    <col min="11527" max="11527" width="18.1916666666667" style="91" customWidth="1"/>
    <col min="11528" max="11768" width="9" style="91" customWidth="1"/>
    <col min="11769" max="11769" width="6.19166666666667" style="91" customWidth="1"/>
    <col min="11770" max="11770" width="17.6916666666667" style="91" customWidth="1"/>
    <col min="11771" max="11771" width="48.6916666666667" style="91" customWidth="1"/>
    <col min="11772" max="11772" width="15.1916666666667" style="91" customWidth="1"/>
    <col min="11773" max="11773" width="17.1916666666667" style="91" customWidth="1"/>
    <col min="11774" max="11774" width="17.6916666666667" style="91" customWidth="1"/>
    <col min="11775" max="11775" width="18.6916666666667" style="91" customWidth="1"/>
    <col min="11776" max="11776" width="16.6916666666667" style="91" customWidth="1"/>
    <col min="11777" max="11777" width="17.1916666666667" style="91" customWidth="1"/>
    <col min="11778" max="11778" width="18.1916666666667" style="91" customWidth="1"/>
    <col min="11779" max="11779" width="14.1916666666667" style="91" customWidth="1"/>
    <col min="11780" max="11781" width="9" style="91" customWidth="1"/>
    <col min="11782" max="11782" width="16.6916666666667" style="91" customWidth="1"/>
    <col min="11783" max="11783" width="18.1916666666667" style="91" customWidth="1"/>
    <col min="11784" max="12024" width="9" style="91" customWidth="1"/>
    <col min="12025" max="12025" width="6.19166666666667" style="91" customWidth="1"/>
    <col min="12026" max="12026" width="17.6916666666667" style="91" customWidth="1"/>
    <col min="12027" max="12027" width="48.6916666666667" style="91" customWidth="1"/>
    <col min="12028" max="12028" width="15.1916666666667" style="91" customWidth="1"/>
    <col min="12029" max="12029" width="17.1916666666667" style="91" customWidth="1"/>
    <col min="12030" max="12030" width="17.6916666666667" style="91" customWidth="1"/>
    <col min="12031" max="12031" width="18.6916666666667" style="91" customWidth="1"/>
    <col min="12032" max="12032" width="16.6916666666667" style="91" customWidth="1"/>
    <col min="12033" max="12033" width="17.1916666666667" style="91" customWidth="1"/>
    <col min="12034" max="12034" width="18.1916666666667" style="91" customWidth="1"/>
    <col min="12035" max="12035" width="14.1916666666667" style="91" customWidth="1"/>
    <col min="12036" max="12037" width="9" style="91" customWidth="1"/>
    <col min="12038" max="12038" width="16.6916666666667" style="91" customWidth="1"/>
    <col min="12039" max="12039" width="18.1916666666667" style="91" customWidth="1"/>
    <col min="12040" max="12280" width="9" style="91" customWidth="1"/>
    <col min="12281" max="12281" width="6.19166666666667" style="91" customWidth="1"/>
    <col min="12282" max="12282" width="17.6916666666667" style="91" customWidth="1"/>
    <col min="12283" max="12283" width="48.6916666666667" style="91" customWidth="1"/>
    <col min="12284" max="12284" width="15.1916666666667" style="91" customWidth="1"/>
    <col min="12285" max="12285" width="17.1916666666667" style="91" customWidth="1"/>
    <col min="12286" max="12286" width="17.6916666666667" style="91" customWidth="1"/>
    <col min="12287" max="12287" width="18.6916666666667" style="91" customWidth="1"/>
    <col min="12288" max="12288" width="16.6916666666667" style="91" customWidth="1"/>
    <col min="12289" max="12289" width="17.1916666666667" style="91" customWidth="1"/>
    <col min="12290" max="12290" width="18.1916666666667" style="91" customWidth="1"/>
    <col min="12291" max="12291" width="14.1916666666667" style="91" customWidth="1"/>
    <col min="12292" max="12293" width="9" style="91" customWidth="1"/>
    <col min="12294" max="12294" width="16.6916666666667" style="91" customWidth="1"/>
    <col min="12295" max="12295" width="18.1916666666667" style="91" customWidth="1"/>
    <col min="12296" max="12536" width="9" style="91" customWidth="1"/>
    <col min="12537" max="12537" width="6.19166666666667" style="91" customWidth="1"/>
    <col min="12538" max="12538" width="17.6916666666667" style="91" customWidth="1"/>
    <col min="12539" max="12539" width="48.6916666666667" style="91" customWidth="1"/>
    <col min="12540" max="12540" width="15.1916666666667" style="91" customWidth="1"/>
    <col min="12541" max="12541" width="17.1916666666667" style="91" customWidth="1"/>
    <col min="12542" max="12542" width="17.6916666666667" style="91" customWidth="1"/>
    <col min="12543" max="12543" width="18.6916666666667" style="91" customWidth="1"/>
    <col min="12544" max="12544" width="16.6916666666667" style="91" customWidth="1"/>
    <col min="12545" max="12545" width="17.1916666666667" style="91" customWidth="1"/>
    <col min="12546" max="12546" width="18.1916666666667" style="91" customWidth="1"/>
    <col min="12547" max="12547" width="14.1916666666667" style="91" customWidth="1"/>
    <col min="12548" max="12549" width="9" style="91" customWidth="1"/>
    <col min="12550" max="12550" width="16.6916666666667" style="91" customWidth="1"/>
    <col min="12551" max="12551" width="18.1916666666667" style="91" customWidth="1"/>
    <col min="12552" max="12792" width="9" style="91" customWidth="1"/>
    <col min="12793" max="12793" width="6.19166666666667" style="91" customWidth="1"/>
    <col min="12794" max="12794" width="17.6916666666667" style="91" customWidth="1"/>
    <col min="12795" max="12795" width="48.6916666666667" style="91" customWidth="1"/>
    <col min="12796" max="12796" width="15.1916666666667" style="91" customWidth="1"/>
    <col min="12797" max="12797" width="17.1916666666667" style="91" customWidth="1"/>
    <col min="12798" max="12798" width="17.6916666666667" style="91" customWidth="1"/>
    <col min="12799" max="12799" width="18.6916666666667" style="91" customWidth="1"/>
    <col min="12800" max="12800" width="16.6916666666667" style="91" customWidth="1"/>
    <col min="12801" max="12801" width="17.1916666666667" style="91" customWidth="1"/>
    <col min="12802" max="12802" width="18.1916666666667" style="91" customWidth="1"/>
    <col min="12803" max="12803" width="14.1916666666667" style="91" customWidth="1"/>
    <col min="12804" max="12805" width="9" style="91" customWidth="1"/>
    <col min="12806" max="12806" width="16.6916666666667" style="91" customWidth="1"/>
    <col min="12807" max="12807" width="18.1916666666667" style="91" customWidth="1"/>
    <col min="12808" max="13048" width="9" style="91" customWidth="1"/>
    <col min="13049" max="13049" width="6.19166666666667" style="91" customWidth="1"/>
    <col min="13050" max="13050" width="17.6916666666667" style="91" customWidth="1"/>
    <col min="13051" max="13051" width="48.6916666666667" style="91" customWidth="1"/>
    <col min="13052" max="13052" width="15.1916666666667" style="91" customWidth="1"/>
    <col min="13053" max="13053" width="17.1916666666667" style="91" customWidth="1"/>
    <col min="13054" max="13054" width="17.6916666666667" style="91" customWidth="1"/>
    <col min="13055" max="13055" width="18.6916666666667" style="91" customWidth="1"/>
    <col min="13056" max="13056" width="16.6916666666667" style="91" customWidth="1"/>
    <col min="13057" max="13057" width="17.1916666666667" style="91" customWidth="1"/>
    <col min="13058" max="13058" width="18.1916666666667" style="91" customWidth="1"/>
    <col min="13059" max="13059" width="14.1916666666667" style="91" customWidth="1"/>
    <col min="13060" max="13061" width="9" style="91" customWidth="1"/>
    <col min="13062" max="13062" width="16.6916666666667" style="91" customWidth="1"/>
    <col min="13063" max="13063" width="18.1916666666667" style="91" customWidth="1"/>
    <col min="13064" max="13304" width="9" style="91" customWidth="1"/>
    <col min="13305" max="13305" width="6.19166666666667" style="91" customWidth="1"/>
    <col min="13306" max="13306" width="17.6916666666667" style="91" customWidth="1"/>
    <col min="13307" max="13307" width="48.6916666666667" style="91" customWidth="1"/>
    <col min="13308" max="13308" width="15.1916666666667" style="91" customWidth="1"/>
    <col min="13309" max="13309" width="17.1916666666667" style="91" customWidth="1"/>
    <col min="13310" max="13310" width="17.6916666666667" style="91" customWidth="1"/>
    <col min="13311" max="13311" width="18.6916666666667" style="91" customWidth="1"/>
    <col min="13312" max="13312" width="16.6916666666667" style="91" customWidth="1"/>
    <col min="13313" max="13313" width="17.1916666666667" style="91" customWidth="1"/>
    <col min="13314" max="13314" width="18.1916666666667" style="91" customWidth="1"/>
    <col min="13315" max="13315" width="14.1916666666667" style="91" customWidth="1"/>
    <col min="13316" max="13317" width="9" style="91" customWidth="1"/>
    <col min="13318" max="13318" width="16.6916666666667" style="91" customWidth="1"/>
    <col min="13319" max="13319" width="18.1916666666667" style="91" customWidth="1"/>
    <col min="13320" max="13560" width="9" style="91" customWidth="1"/>
    <col min="13561" max="13561" width="6.19166666666667" style="91" customWidth="1"/>
    <col min="13562" max="13562" width="17.6916666666667" style="91" customWidth="1"/>
    <col min="13563" max="13563" width="48.6916666666667" style="91" customWidth="1"/>
    <col min="13564" max="13564" width="15.1916666666667" style="91" customWidth="1"/>
    <col min="13565" max="13565" width="17.1916666666667" style="91" customWidth="1"/>
    <col min="13566" max="13566" width="17.6916666666667" style="91" customWidth="1"/>
    <col min="13567" max="13567" width="18.6916666666667" style="91" customWidth="1"/>
    <col min="13568" max="13568" width="16.6916666666667" style="91" customWidth="1"/>
    <col min="13569" max="13569" width="17.1916666666667" style="91" customWidth="1"/>
    <col min="13570" max="13570" width="18.1916666666667" style="91" customWidth="1"/>
    <col min="13571" max="13571" width="14.1916666666667" style="91" customWidth="1"/>
    <col min="13572" max="13573" width="9" style="91" customWidth="1"/>
    <col min="13574" max="13574" width="16.6916666666667" style="91" customWidth="1"/>
    <col min="13575" max="13575" width="18.1916666666667" style="91" customWidth="1"/>
    <col min="13576" max="13816" width="9" style="91" customWidth="1"/>
    <col min="13817" max="13817" width="6.19166666666667" style="91" customWidth="1"/>
    <col min="13818" max="13818" width="17.6916666666667" style="91" customWidth="1"/>
    <col min="13819" max="13819" width="48.6916666666667" style="91" customWidth="1"/>
    <col min="13820" max="13820" width="15.1916666666667" style="91" customWidth="1"/>
    <col min="13821" max="13821" width="17.1916666666667" style="91" customWidth="1"/>
    <col min="13822" max="13822" width="17.6916666666667" style="91" customWidth="1"/>
    <col min="13823" max="13823" width="18.6916666666667" style="91" customWidth="1"/>
    <col min="13824" max="13824" width="16.6916666666667" style="91" customWidth="1"/>
    <col min="13825" max="13825" width="17.1916666666667" style="91" customWidth="1"/>
    <col min="13826" max="13826" width="18.1916666666667" style="91" customWidth="1"/>
    <col min="13827" max="13827" width="14.1916666666667" style="91" customWidth="1"/>
    <col min="13828" max="13829" width="9" style="91" customWidth="1"/>
    <col min="13830" max="13830" width="16.6916666666667" style="91" customWidth="1"/>
    <col min="13831" max="13831" width="18.1916666666667" style="91" customWidth="1"/>
    <col min="13832" max="14072" width="9" style="91" customWidth="1"/>
    <col min="14073" max="14073" width="6.19166666666667" style="91" customWidth="1"/>
    <col min="14074" max="14074" width="17.6916666666667" style="91" customWidth="1"/>
    <col min="14075" max="14075" width="48.6916666666667" style="91" customWidth="1"/>
    <col min="14076" max="14076" width="15.1916666666667" style="91" customWidth="1"/>
    <col min="14077" max="14077" width="17.1916666666667" style="91" customWidth="1"/>
    <col min="14078" max="14078" width="17.6916666666667" style="91" customWidth="1"/>
    <col min="14079" max="14079" width="18.6916666666667" style="91" customWidth="1"/>
    <col min="14080" max="14080" width="16.6916666666667" style="91" customWidth="1"/>
    <col min="14081" max="14081" width="17.1916666666667" style="91" customWidth="1"/>
    <col min="14082" max="14082" width="18.1916666666667" style="91" customWidth="1"/>
    <col min="14083" max="14083" width="14.1916666666667" style="91" customWidth="1"/>
    <col min="14084" max="14085" width="9" style="91" customWidth="1"/>
    <col min="14086" max="14086" width="16.6916666666667" style="91" customWidth="1"/>
    <col min="14087" max="14087" width="18.1916666666667" style="91" customWidth="1"/>
    <col min="14088" max="14328" width="9" style="91" customWidth="1"/>
    <col min="14329" max="14329" width="6.19166666666667" style="91" customWidth="1"/>
    <col min="14330" max="14330" width="17.6916666666667" style="91" customWidth="1"/>
    <col min="14331" max="14331" width="48.6916666666667" style="91" customWidth="1"/>
    <col min="14332" max="14332" width="15.1916666666667" style="91" customWidth="1"/>
    <col min="14333" max="14333" width="17.1916666666667" style="91" customWidth="1"/>
    <col min="14334" max="14334" width="17.6916666666667" style="91" customWidth="1"/>
    <col min="14335" max="14335" width="18.6916666666667" style="91" customWidth="1"/>
    <col min="14336" max="14336" width="16.6916666666667" style="91" customWidth="1"/>
    <col min="14337" max="14337" width="17.1916666666667" style="91" customWidth="1"/>
    <col min="14338" max="14338" width="18.1916666666667" style="91" customWidth="1"/>
    <col min="14339" max="14339" width="14.1916666666667" style="91" customWidth="1"/>
    <col min="14340" max="14341" width="9" style="91" customWidth="1"/>
    <col min="14342" max="14342" width="16.6916666666667" style="91" customWidth="1"/>
    <col min="14343" max="14343" width="18.1916666666667" style="91" customWidth="1"/>
    <col min="14344" max="14584" width="9" style="91" customWidth="1"/>
    <col min="14585" max="14585" width="6.19166666666667" style="91" customWidth="1"/>
    <col min="14586" max="14586" width="17.6916666666667" style="91" customWidth="1"/>
    <col min="14587" max="14587" width="48.6916666666667" style="91" customWidth="1"/>
    <col min="14588" max="14588" width="15.1916666666667" style="91" customWidth="1"/>
    <col min="14589" max="14589" width="17.1916666666667" style="91" customWidth="1"/>
    <col min="14590" max="14590" width="17.6916666666667" style="91" customWidth="1"/>
    <col min="14591" max="14591" width="18.6916666666667" style="91" customWidth="1"/>
    <col min="14592" max="14592" width="16.6916666666667" style="91" customWidth="1"/>
    <col min="14593" max="14593" width="17.1916666666667" style="91" customWidth="1"/>
    <col min="14594" max="14594" width="18.1916666666667" style="91" customWidth="1"/>
    <col min="14595" max="14595" width="14.1916666666667" style="91" customWidth="1"/>
    <col min="14596" max="14597" width="9" style="91" customWidth="1"/>
    <col min="14598" max="14598" width="16.6916666666667" style="91" customWidth="1"/>
    <col min="14599" max="14599" width="18.1916666666667" style="91" customWidth="1"/>
    <col min="14600" max="14840" width="9" style="91" customWidth="1"/>
    <col min="14841" max="14841" width="6.19166666666667" style="91" customWidth="1"/>
    <col min="14842" max="14842" width="17.6916666666667" style="91" customWidth="1"/>
    <col min="14843" max="14843" width="48.6916666666667" style="91" customWidth="1"/>
    <col min="14844" max="14844" width="15.1916666666667" style="91" customWidth="1"/>
    <col min="14845" max="14845" width="17.1916666666667" style="91" customWidth="1"/>
    <col min="14846" max="14846" width="17.6916666666667" style="91" customWidth="1"/>
    <col min="14847" max="14847" width="18.6916666666667" style="91" customWidth="1"/>
    <col min="14848" max="14848" width="16.6916666666667" style="91" customWidth="1"/>
    <col min="14849" max="14849" width="17.1916666666667" style="91" customWidth="1"/>
    <col min="14850" max="14850" width="18.1916666666667" style="91" customWidth="1"/>
    <col min="14851" max="14851" width="14.1916666666667" style="91" customWidth="1"/>
    <col min="14852" max="14853" width="9" style="91" customWidth="1"/>
    <col min="14854" max="14854" width="16.6916666666667" style="91" customWidth="1"/>
    <col min="14855" max="14855" width="18.1916666666667" style="91" customWidth="1"/>
    <col min="14856" max="15096" width="9" style="91" customWidth="1"/>
    <col min="15097" max="15097" width="6.19166666666667" style="91" customWidth="1"/>
    <col min="15098" max="15098" width="17.6916666666667" style="91" customWidth="1"/>
    <col min="15099" max="15099" width="48.6916666666667" style="91" customWidth="1"/>
    <col min="15100" max="15100" width="15.1916666666667" style="91" customWidth="1"/>
    <col min="15101" max="15101" width="17.1916666666667" style="91" customWidth="1"/>
    <col min="15102" max="15102" width="17.6916666666667" style="91" customWidth="1"/>
    <col min="15103" max="15103" width="18.6916666666667" style="91" customWidth="1"/>
    <col min="15104" max="15104" width="16.6916666666667" style="91" customWidth="1"/>
    <col min="15105" max="15105" width="17.1916666666667" style="91" customWidth="1"/>
    <col min="15106" max="15106" width="18.1916666666667" style="91" customWidth="1"/>
    <col min="15107" max="15107" width="14.1916666666667" style="91" customWidth="1"/>
    <col min="15108" max="15109" width="9" style="91" customWidth="1"/>
    <col min="15110" max="15110" width="16.6916666666667" style="91" customWidth="1"/>
    <col min="15111" max="15111" width="18.1916666666667" style="91" customWidth="1"/>
    <col min="15112" max="15352" width="9" style="91" customWidth="1"/>
    <col min="15353" max="15353" width="6.19166666666667" style="91" customWidth="1"/>
    <col min="15354" max="15354" width="17.6916666666667" style="91" customWidth="1"/>
    <col min="15355" max="15355" width="48.6916666666667" style="91" customWidth="1"/>
    <col min="15356" max="15356" width="15.1916666666667" style="91" customWidth="1"/>
    <col min="15357" max="15357" width="17.1916666666667" style="91" customWidth="1"/>
    <col min="15358" max="15358" width="17.6916666666667" style="91" customWidth="1"/>
    <col min="15359" max="15359" width="18.6916666666667" style="91" customWidth="1"/>
    <col min="15360" max="15360" width="16.6916666666667" style="91" customWidth="1"/>
    <col min="15361" max="15361" width="17.1916666666667" style="91" customWidth="1"/>
    <col min="15362" max="15362" width="18.1916666666667" style="91" customWidth="1"/>
    <col min="15363" max="15363" width="14.1916666666667" style="91" customWidth="1"/>
    <col min="15364" max="15365" width="9" style="91" customWidth="1"/>
    <col min="15366" max="15366" width="16.6916666666667" style="91" customWidth="1"/>
    <col min="15367" max="15367" width="18.1916666666667" style="91" customWidth="1"/>
    <col min="15368" max="15608" width="9" style="91" customWidth="1"/>
    <col min="15609" max="15609" width="6.19166666666667" style="91" customWidth="1"/>
    <col min="15610" max="15610" width="17.6916666666667" style="91" customWidth="1"/>
    <col min="15611" max="15611" width="48.6916666666667" style="91" customWidth="1"/>
    <col min="15612" max="15612" width="15.1916666666667" style="91" customWidth="1"/>
    <col min="15613" max="15613" width="17.1916666666667" style="91" customWidth="1"/>
    <col min="15614" max="15614" width="17.6916666666667" style="91" customWidth="1"/>
    <col min="15615" max="15615" width="18.6916666666667" style="91" customWidth="1"/>
    <col min="15616" max="15616" width="16.6916666666667" style="91" customWidth="1"/>
    <col min="15617" max="15617" width="17.1916666666667" style="91" customWidth="1"/>
    <col min="15618" max="15618" width="18.1916666666667" style="91" customWidth="1"/>
    <col min="15619" max="15619" width="14.1916666666667" style="91" customWidth="1"/>
    <col min="15620" max="15621" width="9" style="91" customWidth="1"/>
    <col min="15622" max="15622" width="16.6916666666667" style="91" customWidth="1"/>
    <col min="15623" max="15623" width="18.1916666666667" style="91" customWidth="1"/>
    <col min="15624" max="15864" width="9" style="91" customWidth="1"/>
    <col min="15865" max="15865" width="6.19166666666667" style="91" customWidth="1"/>
    <col min="15866" max="15866" width="17.6916666666667" style="91" customWidth="1"/>
    <col min="15867" max="15867" width="48.6916666666667" style="91" customWidth="1"/>
    <col min="15868" max="15868" width="15.1916666666667" style="91" customWidth="1"/>
    <col min="15869" max="15869" width="17.1916666666667" style="91" customWidth="1"/>
    <col min="15870" max="15870" width="17.6916666666667" style="91" customWidth="1"/>
    <col min="15871" max="15871" width="18.6916666666667" style="91" customWidth="1"/>
    <col min="15872" max="15872" width="16.6916666666667" style="91" customWidth="1"/>
    <col min="15873" max="15873" width="17.1916666666667" style="91" customWidth="1"/>
    <col min="15874" max="15874" width="18.1916666666667" style="91" customWidth="1"/>
    <col min="15875" max="15875" width="14.1916666666667" style="91" customWidth="1"/>
    <col min="15876" max="15877" width="9" style="91" customWidth="1"/>
    <col min="15878" max="15878" width="16.6916666666667" style="91" customWidth="1"/>
    <col min="15879" max="15879" width="18.1916666666667" style="91" customWidth="1"/>
    <col min="15880" max="16120" width="9" style="91" customWidth="1"/>
    <col min="16121" max="16121" width="6.19166666666667" style="91" customWidth="1"/>
    <col min="16122" max="16122" width="17.6916666666667" style="91" customWidth="1"/>
    <col min="16123" max="16123" width="48.6916666666667" style="91" customWidth="1"/>
    <col min="16124" max="16124" width="15.1916666666667" style="91" customWidth="1"/>
    <col min="16125" max="16125" width="17.1916666666667" style="91" customWidth="1"/>
    <col min="16126" max="16126" width="17.6916666666667" style="91" customWidth="1"/>
    <col min="16127" max="16127" width="18.6916666666667" style="91" customWidth="1"/>
    <col min="16128" max="16128" width="16.6916666666667" style="91" customWidth="1"/>
    <col min="16129" max="16129" width="17.1916666666667" style="91" customWidth="1"/>
    <col min="16130" max="16130" width="18.1916666666667" style="91" customWidth="1"/>
    <col min="16131" max="16131" width="14.1916666666667" style="91" customWidth="1"/>
    <col min="16132" max="16133" width="9" style="91" customWidth="1"/>
    <col min="16134" max="16134" width="16.6916666666667" style="91" customWidth="1"/>
    <col min="16135" max="16135" width="18.1916666666667" style="91" customWidth="1"/>
    <col min="16136" max="16384" width="9" style="91" customWidth="1"/>
  </cols>
  <sheetData>
    <row r="1" spans="1:10">
      <c r="A1" s="6" t="s">
        <v>0</v>
      </c>
      <c r="I1" s="118" t="str">
        <f t="array" ref="I1:J1">"请勿删除或清空该列内容"</f>
        <v>请勿删除或清空该列内容</v>
      </c>
      <c r="J1" s="23" t="str">
        <v>请勿删除或清空该列内容</v>
      </c>
    </row>
    <row r="2" ht="21" customHeight="1" spans="1:10">
      <c r="A2" s="95" t="s">
        <v>1142</v>
      </c>
      <c r="B2" s="96"/>
      <c r="C2" s="96"/>
      <c r="D2" s="95"/>
      <c r="E2" s="96"/>
      <c r="F2" s="96"/>
      <c r="G2" s="97"/>
      <c r="H2" s="96"/>
      <c r="J2" s="94" t="str">
        <f t="array" ref="J2:J7">""</f>
        <v/>
      </c>
    </row>
    <row r="3" s="89" customFormat="1" ht="15.75" customHeight="1" spans="1:10">
      <c r="A3" s="98" t="str">
        <f>"评估基准日："&amp;TEXT(基本信息输入表!M7,"yyyy年mm月dd日")</f>
        <v>评估基准日：2024年06月30日</v>
      </c>
      <c r="B3" s="98"/>
      <c r="C3" s="98"/>
      <c r="D3" s="98"/>
      <c r="E3" s="98"/>
      <c r="F3" s="98"/>
      <c r="G3" s="98"/>
      <c r="H3" s="98"/>
      <c r="J3" s="119" t="str">
        <v/>
      </c>
    </row>
    <row r="4" s="89" customFormat="1" ht="15.75" customHeight="1" spans="8:10">
      <c r="H4" s="99" t="s">
        <v>1143</v>
      </c>
      <c r="J4" s="119" t="str">
        <v/>
      </c>
    </row>
    <row r="5" s="89" customFormat="1" ht="15.75" customHeight="1" spans="1:10">
      <c r="A5" s="100" t="str">
        <f>基本信息输入表!K6&amp;"："&amp;基本信息输入表!M6</f>
        <v>产权持有单位：贵州林东煤业发展有限责任公司</v>
      </c>
      <c r="B5" s="100"/>
      <c r="D5" s="98"/>
      <c r="G5" s="99" t="s">
        <v>445</v>
      </c>
      <c r="J5" s="119" t="str">
        <v/>
      </c>
    </row>
    <row r="6" s="90" customFormat="1" ht="15.75" customHeight="1" spans="1:10">
      <c r="A6" s="101" t="s">
        <v>472</v>
      </c>
      <c r="B6" s="101" t="s">
        <v>113</v>
      </c>
      <c r="C6" s="101" t="s">
        <v>1144</v>
      </c>
      <c r="D6" s="101" t="s">
        <v>594</v>
      </c>
      <c r="E6" s="101" t="s">
        <v>215</v>
      </c>
      <c r="F6" s="101" t="s">
        <v>216</v>
      </c>
      <c r="G6" s="102" t="s">
        <v>218</v>
      </c>
      <c r="H6" s="101" t="s">
        <v>348</v>
      </c>
      <c r="I6" s="2" t="s">
        <v>518</v>
      </c>
      <c r="J6" s="120" t="str">
        <v/>
      </c>
    </row>
    <row r="7" ht="15" customHeight="1" spans="1:10">
      <c r="A7" s="103" t="str">
        <f>IF(B7="","",ROW()-6)</f>
        <v/>
      </c>
      <c r="B7" s="104"/>
      <c r="C7" s="105"/>
      <c r="D7" s="106"/>
      <c r="E7" s="107"/>
      <c r="F7" s="107"/>
      <c r="G7" s="107" t="str">
        <f t="shared" ref="G7" si="0">IF(E7=0,"",(F7-E7)/E7*100)</f>
        <v/>
      </c>
      <c r="H7" s="108"/>
      <c r="I7" s="4" t="str">
        <f>"A"&amp;ROW()-6</f>
        <v>A1</v>
      </c>
      <c r="J7" s="94" t="str">
        <v/>
      </c>
    </row>
    <row r="8" ht="15" customHeight="1" spans="1:9">
      <c r="A8" s="103" t="str">
        <f t="shared" ref="A8:A26" si="1">IF(B8="","",ROW()-6)</f>
        <v/>
      </c>
      <c r="B8" s="104"/>
      <c r="C8" s="105"/>
      <c r="D8" s="106"/>
      <c r="E8" s="107"/>
      <c r="F8" s="107"/>
      <c r="G8" s="107" t="str">
        <f t="shared" ref="G8:G27" si="2">IF(E8=0,"",(F8-E8)/E8*100)</f>
        <v/>
      </c>
      <c r="H8" s="108"/>
      <c r="I8" s="4" t="str">
        <f t="shared" ref="I8:I26" si="3">"A"&amp;ROW()-6</f>
        <v>A2</v>
      </c>
    </row>
    <row r="9" ht="15" customHeight="1" spans="1:9">
      <c r="A9" s="103" t="str">
        <f t="shared" si="1"/>
        <v/>
      </c>
      <c r="B9" s="104"/>
      <c r="C9" s="105"/>
      <c r="D9" s="106"/>
      <c r="E9" s="107"/>
      <c r="F9" s="107"/>
      <c r="G9" s="107" t="str">
        <f t="shared" si="2"/>
        <v/>
      </c>
      <c r="H9" s="108"/>
      <c r="I9" s="4" t="str">
        <f t="shared" si="3"/>
        <v>A3</v>
      </c>
    </row>
    <row r="10" ht="15" customHeight="1" spans="1:9">
      <c r="A10" s="103" t="str">
        <f t="shared" si="1"/>
        <v/>
      </c>
      <c r="B10" s="104"/>
      <c r="C10" s="105"/>
      <c r="D10" s="106"/>
      <c r="E10" s="107"/>
      <c r="F10" s="107"/>
      <c r="G10" s="107" t="str">
        <f t="shared" si="2"/>
        <v/>
      </c>
      <c r="H10" s="108"/>
      <c r="I10" s="4" t="str">
        <f t="shared" si="3"/>
        <v>A4</v>
      </c>
    </row>
    <row r="11" ht="15" customHeight="1" spans="1:9">
      <c r="A11" s="103" t="str">
        <f t="shared" si="1"/>
        <v/>
      </c>
      <c r="B11" s="104"/>
      <c r="C11" s="105"/>
      <c r="D11" s="106"/>
      <c r="E11" s="107"/>
      <c r="F11" s="107"/>
      <c r="G11" s="107" t="str">
        <f t="shared" si="2"/>
        <v/>
      </c>
      <c r="H11" s="108"/>
      <c r="I11" s="4" t="str">
        <f t="shared" si="3"/>
        <v>A5</v>
      </c>
    </row>
    <row r="12" ht="15" customHeight="1" spans="1:9">
      <c r="A12" s="103" t="str">
        <f t="shared" si="1"/>
        <v/>
      </c>
      <c r="B12" s="104"/>
      <c r="C12" s="105"/>
      <c r="D12" s="106"/>
      <c r="E12" s="107"/>
      <c r="F12" s="107"/>
      <c r="G12" s="107" t="str">
        <f t="shared" si="2"/>
        <v/>
      </c>
      <c r="H12" s="108"/>
      <c r="I12" s="4" t="str">
        <f t="shared" si="3"/>
        <v>A6</v>
      </c>
    </row>
    <row r="13" ht="15" customHeight="1" spans="1:9">
      <c r="A13" s="103" t="str">
        <f t="shared" si="1"/>
        <v/>
      </c>
      <c r="B13" s="104"/>
      <c r="C13" s="105"/>
      <c r="D13" s="106"/>
      <c r="E13" s="107"/>
      <c r="F13" s="107"/>
      <c r="G13" s="107" t="str">
        <f t="shared" si="2"/>
        <v/>
      </c>
      <c r="H13" s="108"/>
      <c r="I13" s="4" t="str">
        <f t="shared" si="3"/>
        <v>A7</v>
      </c>
    </row>
    <row r="14" ht="15" customHeight="1" spans="1:9">
      <c r="A14" s="103" t="str">
        <f t="shared" si="1"/>
        <v/>
      </c>
      <c r="B14" s="104"/>
      <c r="C14" s="105"/>
      <c r="D14" s="106"/>
      <c r="E14" s="107"/>
      <c r="F14" s="107"/>
      <c r="G14" s="107" t="str">
        <f t="shared" si="2"/>
        <v/>
      </c>
      <c r="H14" s="108"/>
      <c r="I14" s="4" t="str">
        <f t="shared" si="3"/>
        <v>A8</v>
      </c>
    </row>
    <row r="15" ht="15" customHeight="1" spans="1:9">
      <c r="A15" s="103" t="str">
        <f t="shared" si="1"/>
        <v/>
      </c>
      <c r="B15" s="104"/>
      <c r="C15" s="105"/>
      <c r="D15" s="106"/>
      <c r="E15" s="107"/>
      <c r="F15" s="107"/>
      <c r="G15" s="107" t="str">
        <f t="shared" si="2"/>
        <v/>
      </c>
      <c r="H15" s="108"/>
      <c r="I15" s="4" t="str">
        <f t="shared" si="3"/>
        <v>A9</v>
      </c>
    </row>
    <row r="16" ht="15" customHeight="1" spans="1:9">
      <c r="A16" s="103" t="str">
        <f t="shared" si="1"/>
        <v/>
      </c>
      <c r="B16" s="104"/>
      <c r="C16" s="105"/>
      <c r="D16" s="106"/>
      <c r="E16" s="107"/>
      <c r="F16" s="107"/>
      <c r="G16" s="107" t="str">
        <f t="shared" si="2"/>
        <v/>
      </c>
      <c r="H16" s="108"/>
      <c r="I16" s="4" t="str">
        <f t="shared" si="3"/>
        <v>A10</v>
      </c>
    </row>
    <row r="17" ht="15" customHeight="1" spans="1:9">
      <c r="A17" s="103" t="str">
        <f t="shared" si="1"/>
        <v/>
      </c>
      <c r="B17" s="104"/>
      <c r="C17" s="105"/>
      <c r="D17" s="106"/>
      <c r="E17" s="107"/>
      <c r="F17" s="107"/>
      <c r="G17" s="107" t="str">
        <f t="shared" si="2"/>
        <v/>
      </c>
      <c r="H17" s="108"/>
      <c r="I17" s="4" t="str">
        <f t="shared" si="3"/>
        <v>A11</v>
      </c>
    </row>
    <row r="18" ht="15" customHeight="1" spans="1:9">
      <c r="A18" s="103" t="str">
        <f t="shared" si="1"/>
        <v/>
      </c>
      <c r="B18" s="104"/>
      <c r="C18" s="105"/>
      <c r="D18" s="106"/>
      <c r="E18" s="107"/>
      <c r="F18" s="107"/>
      <c r="G18" s="107" t="str">
        <f t="shared" si="2"/>
        <v/>
      </c>
      <c r="H18" s="108"/>
      <c r="I18" s="4" t="str">
        <f t="shared" si="3"/>
        <v>A12</v>
      </c>
    </row>
    <row r="19" ht="15" customHeight="1" spans="1:9">
      <c r="A19" s="103" t="str">
        <f t="shared" si="1"/>
        <v/>
      </c>
      <c r="B19" s="104"/>
      <c r="C19" s="105"/>
      <c r="D19" s="106"/>
      <c r="E19" s="107"/>
      <c r="F19" s="107"/>
      <c r="G19" s="107" t="str">
        <f t="shared" si="2"/>
        <v/>
      </c>
      <c r="H19" s="108"/>
      <c r="I19" s="4" t="str">
        <f t="shared" si="3"/>
        <v>A13</v>
      </c>
    </row>
    <row r="20" ht="15" customHeight="1" spans="1:9">
      <c r="A20" s="103" t="str">
        <f t="shared" si="1"/>
        <v/>
      </c>
      <c r="B20" s="104"/>
      <c r="C20" s="105"/>
      <c r="D20" s="106"/>
      <c r="E20" s="107"/>
      <c r="F20" s="107"/>
      <c r="G20" s="107" t="str">
        <f t="shared" si="2"/>
        <v/>
      </c>
      <c r="H20" s="108"/>
      <c r="I20" s="4" t="str">
        <f t="shared" si="3"/>
        <v>A14</v>
      </c>
    </row>
    <row r="21" ht="15" customHeight="1" spans="1:9">
      <c r="A21" s="103" t="str">
        <f t="shared" si="1"/>
        <v/>
      </c>
      <c r="B21" s="104"/>
      <c r="C21" s="105"/>
      <c r="D21" s="106"/>
      <c r="E21" s="107"/>
      <c r="F21" s="107"/>
      <c r="G21" s="107" t="str">
        <f t="shared" si="2"/>
        <v/>
      </c>
      <c r="H21" s="108"/>
      <c r="I21" s="4" t="str">
        <f t="shared" si="3"/>
        <v>A15</v>
      </c>
    </row>
    <row r="22" ht="15" customHeight="1" spans="1:9">
      <c r="A22" s="103" t="str">
        <f t="shared" si="1"/>
        <v/>
      </c>
      <c r="B22" s="104"/>
      <c r="C22" s="105"/>
      <c r="D22" s="106"/>
      <c r="E22" s="107"/>
      <c r="F22" s="107"/>
      <c r="G22" s="107" t="str">
        <f t="shared" si="2"/>
        <v/>
      </c>
      <c r="H22" s="108"/>
      <c r="I22" s="4" t="str">
        <f t="shared" si="3"/>
        <v>A16</v>
      </c>
    </row>
    <row r="23" ht="15" customHeight="1" spans="1:9">
      <c r="A23" s="103" t="str">
        <f t="shared" si="1"/>
        <v/>
      </c>
      <c r="B23" s="104"/>
      <c r="C23" s="105"/>
      <c r="D23" s="106"/>
      <c r="E23" s="107"/>
      <c r="F23" s="107"/>
      <c r="G23" s="107" t="str">
        <f t="shared" si="2"/>
        <v/>
      </c>
      <c r="H23" s="108"/>
      <c r="I23" s="4" t="str">
        <f t="shared" si="3"/>
        <v>A17</v>
      </c>
    </row>
    <row r="24" ht="15" customHeight="1" spans="1:9">
      <c r="A24" s="103" t="str">
        <f t="shared" si="1"/>
        <v/>
      </c>
      <c r="B24" s="104"/>
      <c r="C24" s="105"/>
      <c r="D24" s="106"/>
      <c r="E24" s="107"/>
      <c r="F24" s="107"/>
      <c r="G24" s="107" t="str">
        <f t="shared" si="2"/>
        <v/>
      </c>
      <c r="H24" s="108"/>
      <c r="I24" s="4" t="str">
        <f t="shared" si="3"/>
        <v>A18</v>
      </c>
    </row>
    <row r="25" ht="15" customHeight="1" spans="1:9">
      <c r="A25" s="103" t="str">
        <f t="shared" si="1"/>
        <v/>
      </c>
      <c r="B25" s="104"/>
      <c r="C25" s="105"/>
      <c r="D25" s="106"/>
      <c r="E25" s="107"/>
      <c r="F25" s="107"/>
      <c r="G25" s="107" t="str">
        <f t="shared" si="2"/>
        <v/>
      </c>
      <c r="H25" s="108"/>
      <c r="I25" s="4" t="str">
        <f t="shared" si="3"/>
        <v>A19</v>
      </c>
    </row>
    <row r="26" ht="15" customHeight="1" spans="1:10">
      <c r="A26" s="103" t="str">
        <f t="shared" si="1"/>
        <v/>
      </c>
      <c r="B26" s="104"/>
      <c r="C26" s="105"/>
      <c r="D26" s="106"/>
      <c r="E26" s="107"/>
      <c r="F26" s="107"/>
      <c r="G26" s="107" t="str">
        <f t="shared" si="2"/>
        <v/>
      </c>
      <c r="H26" s="108"/>
      <c r="I26" s="4" t="str">
        <f t="shared" si="3"/>
        <v>A20</v>
      </c>
      <c r="J26" s="94" t="str">
        <f t="array" ref="J26:J29">""</f>
        <v/>
      </c>
    </row>
    <row r="27" ht="15" customHeight="1" spans="1:10">
      <c r="A27" s="109" t="s">
        <v>299</v>
      </c>
      <c r="B27" s="110"/>
      <c r="C27" s="111"/>
      <c r="D27" s="111"/>
      <c r="E27" s="107">
        <f>SUM(E7:E26)</f>
        <v>0</v>
      </c>
      <c r="F27" s="107">
        <f>SUM(F7:F26)</f>
        <v>0</v>
      </c>
      <c r="G27" s="107" t="str">
        <f t="shared" si="2"/>
        <v/>
      </c>
      <c r="H27" s="108"/>
      <c r="I27" s="115"/>
      <c r="J27" s="94" t="str">
        <v/>
      </c>
    </row>
    <row r="28" ht="15.75" customHeight="1" spans="1:10">
      <c r="A28" s="89" t="str">
        <f>基本信息输入表!$K$6&amp;"填表人："&amp;基本信息输入表!$M$71</f>
        <v>产权持有单位填表人：</v>
      </c>
      <c r="B28" s="89"/>
      <c r="C28" s="112"/>
      <c r="D28" s="113"/>
      <c r="E28" s="114"/>
      <c r="F28" s="114" t="str">
        <f>"评估人员："&amp;基本信息输入表!$Q$71</f>
        <v>评估人员：</v>
      </c>
      <c r="G28" s="114"/>
      <c r="H28" s="89"/>
      <c r="I28" s="115" t="s">
        <v>474</v>
      </c>
      <c r="J28" s="94" t="str">
        <v/>
      </c>
    </row>
    <row r="29" spans="1:10">
      <c r="A29" s="115" t="str">
        <f>"填表日期："&amp;YEAR(基本信息输入表!$O$71)&amp;"年"&amp;MONTH(基本信息输入表!$O$71)&amp;"月"&amp;DAY(基本信息输入表!$O$71)&amp;"日"</f>
        <v>填表日期：1900年1月0日</v>
      </c>
      <c r="B29" s="115"/>
      <c r="C29" s="115"/>
      <c r="D29" s="116"/>
      <c r="E29" s="115"/>
      <c r="F29" s="115"/>
      <c r="G29" s="117"/>
      <c r="H29" s="115"/>
      <c r="I29" s="115"/>
      <c r="J29" s="94" t="str">
        <v/>
      </c>
    </row>
    <row r="30" spans="1:9">
      <c r="A30" s="115"/>
      <c r="B30" s="115"/>
      <c r="C30" s="115"/>
      <c r="D30" s="116"/>
      <c r="E30" s="115"/>
      <c r="F30" s="115"/>
      <c r="G30" s="117"/>
      <c r="H30" s="115"/>
      <c r="I30" s="115"/>
    </row>
  </sheetData>
  <mergeCells count="4">
    <mergeCell ref="A2:H2"/>
    <mergeCell ref="A3:H3"/>
    <mergeCell ref="G5:H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dimension ref="A1:O28"/>
  <sheetViews>
    <sheetView showGridLines="0" workbookViewId="0">
      <selection activeCell="G25" sqref="G25"/>
    </sheetView>
  </sheetViews>
  <sheetFormatPr defaultColWidth="9" defaultRowHeight="15.75" customHeight="1"/>
  <cols>
    <col min="1" max="1" width="5.19166666666667" style="3" customWidth="1"/>
    <col min="2" max="2" width="15.6916666666667" style="3" customWidth="1"/>
    <col min="3" max="3" width="13.5" style="3" customWidth="1"/>
    <col min="4" max="4" width="10.6916666666667" style="3" customWidth="1"/>
    <col min="5" max="5" width="8.19166666666667" style="3" customWidth="1"/>
    <col min="6" max="6" width="7" style="3" customWidth="1"/>
    <col min="7" max="7" width="9.69166666666667" style="3" customWidth="1"/>
    <col min="8" max="8" width="8.19166666666667" style="3" customWidth="1"/>
    <col min="9" max="9" width="10.1916666666667" style="3" customWidth="1"/>
    <col min="10" max="10" width="9.5" style="3" customWidth="1"/>
    <col min="11" max="11" width="10" style="3" customWidth="1"/>
    <col min="12" max="12" width="9.5" style="3" customWidth="1"/>
    <col min="13" max="13" width="8.19166666666667" style="3" customWidth="1"/>
    <col min="14" max="14" width="15.5" style="3" customWidth="1"/>
    <col min="15" max="15" width="5.19166666666667" style="5" customWidth="1"/>
    <col min="16" max="16384" width="9" style="3"/>
  </cols>
  <sheetData>
    <row r="1" customHeight="1" spans="1:15">
      <c r="A1" s="6" t="s">
        <v>0</v>
      </c>
      <c r="N1" s="22" t="str">
        <f t="array" ref="N1:O1">"请勿删除或清空该列内容"</f>
        <v>请勿删除或清空该列内容</v>
      </c>
      <c r="O1" s="23" t="str">
        <v>请勿删除或清空该列内容</v>
      </c>
    </row>
    <row r="2" s="1" customFormat="1" ht="30" customHeight="1" spans="1:15">
      <c r="A2" s="7" t="s">
        <v>1145</v>
      </c>
      <c r="O2" s="25" t="str">
        <f t="array" ref="O2:O7">""</f>
        <v/>
      </c>
    </row>
    <row r="3" customHeight="1" spans="1:15">
      <c r="A3" s="4" t="str">
        <f>"评估基准日："&amp;TEXT(基本信息输入表!M7,"yyyy年mm月dd日")</f>
        <v>评估基准日：2024年06月30日</v>
      </c>
      <c r="O3" s="5" t="str">
        <v/>
      </c>
    </row>
    <row r="4" ht="14.25" customHeight="1" spans="1:15">
      <c r="A4" s="4"/>
      <c r="B4" s="4"/>
      <c r="C4" s="4"/>
      <c r="D4" s="4"/>
      <c r="E4" s="4"/>
      <c r="F4" s="4"/>
      <c r="G4" s="4"/>
      <c r="H4" s="4"/>
      <c r="I4" s="4"/>
      <c r="J4" s="4"/>
      <c r="K4" s="4"/>
      <c r="L4" s="8" t="s">
        <v>1146</v>
      </c>
      <c r="O4" s="5" t="str">
        <v/>
      </c>
    </row>
    <row r="5" customHeight="1" spans="1:15">
      <c r="A5" s="9" t="str">
        <f>基本信息输入表!K6&amp;"："&amp;基本信息输入表!M6</f>
        <v>产权持有单位：贵州林东煤业发展有限责任公司</v>
      </c>
      <c r="B5" s="10"/>
      <c r="C5" s="10"/>
      <c r="D5" s="10"/>
      <c r="E5" s="10"/>
      <c r="M5" s="8" t="s">
        <v>445</v>
      </c>
      <c r="O5" s="5" t="str">
        <v/>
      </c>
    </row>
    <row r="6" s="2" customFormat="1" ht="34.5" customHeight="1" spans="1:15">
      <c r="A6" s="34" t="s">
        <v>472</v>
      </c>
      <c r="B6" s="34" t="s">
        <v>678</v>
      </c>
      <c r="C6" s="34" t="s">
        <v>1147</v>
      </c>
      <c r="D6" s="34" t="s">
        <v>642</v>
      </c>
      <c r="E6" s="34" t="s">
        <v>655</v>
      </c>
      <c r="F6" s="34" t="s">
        <v>644</v>
      </c>
      <c r="G6" s="34" t="s">
        <v>215</v>
      </c>
      <c r="H6" s="34" t="s">
        <v>284</v>
      </c>
      <c r="I6" s="34" t="s">
        <v>647</v>
      </c>
      <c r="J6" s="34" t="s">
        <v>648</v>
      </c>
      <c r="K6" s="34" t="s">
        <v>216</v>
      </c>
      <c r="L6" s="34" t="s">
        <v>218</v>
      </c>
      <c r="M6" s="34" t="s">
        <v>348</v>
      </c>
      <c r="N6" s="2" t="s">
        <v>518</v>
      </c>
      <c r="O6" s="26" t="str">
        <v/>
      </c>
    </row>
    <row r="7" ht="15" customHeight="1" spans="1:15">
      <c r="A7" s="78" t="str">
        <f>IF(B7="","",ROW()-6)</f>
        <v/>
      </c>
      <c r="B7" s="79"/>
      <c r="C7" s="79"/>
      <c r="D7" s="79"/>
      <c r="E7" s="83"/>
      <c r="F7" s="83"/>
      <c r="G7" s="83"/>
      <c r="H7" s="83"/>
      <c r="I7" s="82"/>
      <c r="J7" s="82"/>
      <c r="K7" s="82"/>
      <c r="L7" s="31" t="str">
        <f t="shared" ref="L7" si="0">IF(G7-H7=0,"",(K7-G7+H7)/(G7-H7)*100)</f>
        <v/>
      </c>
      <c r="M7" s="79"/>
      <c r="N7" s="4" t="str">
        <f>"A"&amp;ROW()-6</f>
        <v>A1</v>
      </c>
      <c r="O7" s="5" t="str">
        <v/>
      </c>
    </row>
    <row r="8" ht="15" customHeight="1" spans="1:14">
      <c r="A8" s="78" t="str">
        <f t="shared" ref="A8:A23" si="1">IF(B8="","",ROW()-6)</f>
        <v/>
      </c>
      <c r="B8" s="79"/>
      <c r="C8" s="79"/>
      <c r="D8" s="79"/>
      <c r="E8" s="83"/>
      <c r="F8" s="83"/>
      <c r="G8" s="83"/>
      <c r="H8" s="83"/>
      <c r="I8" s="82"/>
      <c r="J8" s="82"/>
      <c r="K8" s="82"/>
      <c r="L8" s="31" t="str">
        <f t="shared" ref="L8:L26" si="2">IF(G8-H8=0,"",(K8-G8+H8)/(G8-H8)*100)</f>
        <v/>
      </c>
      <c r="M8" s="79"/>
      <c r="N8" s="4" t="str">
        <f t="shared" ref="N8:N23" si="3">"A"&amp;ROW()-6</f>
        <v>A2</v>
      </c>
    </row>
    <row r="9" ht="15" customHeight="1" spans="1:14">
      <c r="A9" s="78" t="str">
        <f t="shared" si="1"/>
        <v/>
      </c>
      <c r="B9" s="79"/>
      <c r="C9" s="79"/>
      <c r="D9" s="79"/>
      <c r="E9" s="83"/>
      <c r="F9" s="83"/>
      <c r="G9" s="83"/>
      <c r="H9" s="83"/>
      <c r="I9" s="82"/>
      <c r="J9" s="82"/>
      <c r="K9" s="82"/>
      <c r="L9" s="31" t="str">
        <f t="shared" si="2"/>
        <v/>
      </c>
      <c r="M9" s="79"/>
      <c r="N9" s="4" t="str">
        <f t="shared" si="3"/>
        <v>A3</v>
      </c>
    </row>
    <row r="10" ht="15" customHeight="1" spans="1:14">
      <c r="A10" s="78" t="str">
        <f t="shared" si="1"/>
        <v/>
      </c>
      <c r="B10" s="79"/>
      <c r="C10" s="79"/>
      <c r="D10" s="79"/>
      <c r="E10" s="83"/>
      <c r="F10" s="83"/>
      <c r="G10" s="83"/>
      <c r="H10" s="83"/>
      <c r="I10" s="82"/>
      <c r="J10" s="82"/>
      <c r="K10" s="82"/>
      <c r="L10" s="31" t="str">
        <f t="shared" si="2"/>
        <v/>
      </c>
      <c r="M10" s="79"/>
      <c r="N10" s="4" t="str">
        <f t="shared" si="3"/>
        <v>A4</v>
      </c>
    </row>
    <row r="11" ht="15" customHeight="1" spans="1:14">
      <c r="A11" s="78" t="str">
        <f t="shared" si="1"/>
        <v/>
      </c>
      <c r="B11" s="79"/>
      <c r="C11" s="79"/>
      <c r="D11" s="79"/>
      <c r="E11" s="83"/>
      <c r="F11" s="83"/>
      <c r="G11" s="83"/>
      <c r="H11" s="83"/>
      <c r="I11" s="82"/>
      <c r="J11" s="82"/>
      <c r="K11" s="82"/>
      <c r="L11" s="31" t="str">
        <f t="shared" si="2"/>
        <v/>
      </c>
      <c r="M11" s="79"/>
      <c r="N11" s="4" t="str">
        <f t="shared" si="3"/>
        <v>A5</v>
      </c>
    </row>
    <row r="12" ht="15" customHeight="1" spans="1:14">
      <c r="A12" s="78" t="str">
        <f t="shared" si="1"/>
        <v/>
      </c>
      <c r="B12" s="79"/>
      <c r="C12" s="79"/>
      <c r="D12" s="79"/>
      <c r="E12" s="83"/>
      <c r="F12" s="83"/>
      <c r="G12" s="83"/>
      <c r="H12" s="83"/>
      <c r="I12" s="82"/>
      <c r="J12" s="82"/>
      <c r="K12" s="82"/>
      <c r="L12" s="31" t="str">
        <f t="shared" si="2"/>
        <v/>
      </c>
      <c r="M12" s="79"/>
      <c r="N12" s="4" t="str">
        <f t="shared" si="3"/>
        <v>A6</v>
      </c>
    </row>
    <row r="13" ht="15" customHeight="1" spans="1:14">
      <c r="A13" s="78" t="str">
        <f t="shared" si="1"/>
        <v/>
      </c>
      <c r="B13" s="79"/>
      <c r="C13" s="79"/>
      <c r="D13" s="79"/>
      <c r="E13" s="83"/>
      <c r="F13" s="83"/>
      <c r="G13" s="83"/>
      <c r="H13" s="83"/>
      <c r="I13" s="82"/>
      <c r="J13" s="82"/>
      <c r="K13" s="82"/>
      <c r="L13" s="31" t="str">
        <f t="shared" si="2"/>
        <v/>
      </c>
      <c r="M13" s="79"/>
      <c r="N13" s="4" t="str">
        <f t="shared" si="3"/>
        <v>A7</v>
      </c>
    </row>
    <row r="14" ht="15" customHeight="1" spans="1:14">
      <c r="A14" s="78" t="str">
        <f t="shared" si="1"/>
        <v/>
      </c>
      <c r="B14" s="79"/>
      <c r="C14" s="79"/>
      <c r="D14" s="79"/>
      <c r="E14" s="83"/>
      <c r="F14" s="83"/>
      <c r="G14" s="83"/>
      <c r="H14" s="83"/>
      <c r="I14" s="82"/>
      <c r="J14" s="82"/>
      <c r="K14" s="82"/>
      <c r="L14" s="31" t="str">
        <f t="shared" si="2"/>
        <v/>
      </c>
      <c r="M14" s="79"/>
      <c r="N14" s="4" t="str">
        <f t="shared" si="3"/>
        <v>A8</v>
      </c>
    </row>
    <row r="15" ht="15" customHeight="1" spans="1:14">
      <c r="A15" s="78" t="str">
        <f t="shared" si="1"/>
        <v/>
      </c>
      <c r="B15" s="79"/>
      <c r="C15" s="79"/>
      <c r="D15" s="79"/>
      <c r="E15" s="83"/>
      <c r="F15" s="83"/>
      <c r="G15" s="83"/>
      <c r="H15" s="83"/>
      <c r="I15" s="82"/>
      <c r="J15" s="82"/>
      <c r="K15" s="82"/>
      <c r="L15" s="31" t="str">
        <f t="shared" si="2"/>
        <v/>
      </c>
      <c r="M15" s="79"/>
      <c r="N15" s="4" t="str">
        <f t="shared" si="3"/>
        <v>A9</v>
      </c>
    </row>
    <row r="16" ht="15" customHeight="1" spans="1:14">
      <c r="A16" s="78" t="str">
        <f t="shared" si="1"/>
        <v/>
      </c>
      <c r="B16" s="79"/>
      <c r="C16" s="79"/>
      <c r="D16" s="79"/>
      <c r="E16" s="83"/>
      <c r="F16" s="83"/>
      <c r="G16" s="83"/>
      <c r="H16" s="83"/>
      <c r="I16" s="82"/>
      <c r="J16" s="82"/>
      <c r="K16" s="82"/>
      <c r="L16" s="31" t="str">
        <f t="shared" si="2"/>
        <v/>
      </c>
      <c r="M16" s="79"/>
      <c r="N16" s="4" t="str">
        <f t="shared" si="3"/>
        <v>A10</v>
      </c>
    </row>
    <row r="17" ht="15" customHeight="1" spans="1:14">
      <c r="A17" s="78" t="str">
        <f t="shared" si="1"/>
        <v/>
      </c>
      <c r="B17" s="79"/>
      <c r="C17" s="79"/>
      <c r="D17" s="79"/>
      <c r="E17" s="83"/>
      <c r="F17" s="83"/>
      <c r="G17" s="83"/>
      <c r="H17" s="83"/>
      <c r="I17" s="82"/>
      <c r="J17" s="82"/>
      <c r="K17" s="82"/>
      <c r="L17" s="31" t="str">
        <f t="shared" si="2"/>
        <v/>
      </c>
      <c r="M17" s="79"/>
      <c r="N17" s="4" t="str">
        <f t="shared" si="3"/>
        <v>A11</v>
      </c>
    </row>
    <row r="18" ht="15" customHeight="1" spans="1:14">
      <c r="A18" s="78" t="str">
        <f t="shared" si="1"/>
        <v/>
      </c>
      <c r="B18" s="79"/>
      <c r="C18" s="79"/>
      <c r="D18" s="79"/>
      <c r="E18" s="83"/>
      <c r="F18" s="83"/>
      <c r="G18" s="83"/>
      <c r="H18" s="83"/>
      <c r="I18" s="82"/>
      <c r="J18" s="82"/>
      <c r="K18" s="82"/>
      <c r="L18" s="31" t="str">
        <f t="shared" si="2"/>
        <v/>
      </c>
      <c r="M18" s="79"/>
      <c r="N18" s="4" t="str">
        <f t="shared" si="3"/>
        <v>A12</v>
      </c>
    </row>
    <row r="19" ht="15" customHeight="1" spans="1:14">
      <c r="A19" s="78" t="str">
        <f t="shared" si="1"/>
        <v/>
      </c>
      <c r="B19" s="79"/>
      <c r="C19" s="79"/>
      <c r="D19" s="79"/>
      <c r="E19" s="83"/>
      <c r="F19" s="83"/>
      <c r="G19" s="83"/>
      <c r="H19" s="83"/>
      <c r="I19" s="82"/>
      <c r="J19" s="82"/>
      <c r="K19" s="82"/>
      <c r="L19" s="31" t="str">
        <f t="shared" si="2"/>
        <v/>
      </c>
      <c r="M19" s="79"/>
      <c r="N19" s="4" t="str">
        <f t="shared" si="3"/>
        <v>A13</v>
      </c>
    </row>
    <row r="20" ht="15" customHeight="1" spans="1:14">
      <c r="A20" s="78" t="str">
        <f t="shared" si="1"/>
        <v/>
      </c>
      <c r="B20" s="79"/>
      <c r="C20" s="79"/>
      <c r="D20" s="79"/>
      <c r="E20" s="83"/>
      <c r="F20" s="83"/>
      <c r="G20" s="83"/>
      <c r="H20" s="83"/>
      <c r="I20" s="82"/>
      <c r="J20" s="82"/>
      <c r="K20" s="82"/>
      <c r="L20" s="31" t="str">
        <f t="shared" si="2"/>
        <v/>
      </c>
      <c r="M20" s="79"/>
      <c r="N20" s="4" t="str">
        <f t="shared" si="3"/>
        <v>A14</v>
      </c>
    </row>
    <row r="21" ht="15" customHeight="1" spans="1:14">
      <c r="A21" s="78" t="str">
        <f t="shared" si="1"/>
        <v/>
      </c>
      <c r="B21" s="79"/>
      <c r="C21" s="79"/>
      <c r="D21" s="79"/>
      <c r="E21" s="83"/>
      <c r="F21" s="83"/>
      <c r="G21" s="83"/>
      <c r="H21" s="83"/>
      <c r="I21" s="82"/>
      <c r="J21" s="82"/>
      <c r="K21" s="82"/>
      <c r="L21" s="31" t="str">
        <f t="shared" si="2"/>
        <v/>
      </c>
      <c r="M21" s="79"/>
      <c r="N21" s="4" t="str">
        <f t="shared" si="3"/>
        <v>A15</v>
      </c>
    </row>
    <row r="22" ht="15" customHeight="1" spans="1:14">
      <c r="A22" s="78" t="str">
        <f t="shared" si="1"/>
        <v/>
      </c>
      <c r="B22" s="79"/>
      <c r="C22" s="79"/>
      <c r="D22" s="79"/>
      <c r="E22" s="83"/>
      <c r="F22" s="83"/>
      <c r="G22" s="83"/>
      <c r="H22" s="83"/>
      <c r="I22" s="82"/>
      <c r="J22" s="82"/>
      <c r="K22" s="82"/>
      <c r="L22" s="31" t="str">
        <f t="shared" si="2"/>
        <v/>
      </c>
      <c r="M22" s="79"/>
      <c r="N22" s="4" t="str">
        <f t="shared" si="3"/>
        <v>A16</v>
      </c>
    </row>
    <row r="23" ht="15" customHeight="1" spans="1:15">
      <c r="A23" s="78" t="str">
        <f t="shared" si="1"/>
        <v/>
      </c>
      <c r="B23" s="79"/>
      <c r="C23" s="79"/>
      <c r="D23" s="79"/>
      <c r="E23" s="83"/>
      <c r="F23" s="83"/>
      <c r="G23" s="83"/>
      <c r="H23" s="83"/>
      <c r="I23" s="82"/>
      <c r="J23" s="82"/>
      <c r="K23" s="82"/>
      <c r="L23" s="31" t="str">
        <f t="shared" si="2"/>
        <v/>
      </c>
      <c r="M23" s="79"/>
      <c r="N23" s="4" t="str">
        <f t="shared" si="3"/>
        <v>A17</v>
      </c>
      <c r="O23" s="5" t="str">
        <f t="array" ref="O23:O28">""</f>
        <v/>
      </c>
    </row>
    <row r="24" ht="15" customHeight="1" spans="1:15">
      <c r="A24" s="84" t="s">
        <v>1148</v>
      </c>
      <c r="B24" s="85"/>
      <c r="C24" s="85"/>
      <c r="D24" s="86"/>
      <c r="E24" s="87">
        <f>SUM(E7:E23)</f>
        <v>0</v>
      </c>
      <c r="F24" s="87"/>
      <c r="G24" s="87">
        <f>SUM(G7:G23)</f>
        <v>0</v>
      </c>
      <c r="H24" s="87">
        <f>SUM(H7:H23)</f>
        <v>0</v>
      </c>
      <c r="I24" s="16"/>
      <c r="J24" s="16"/>
      <c r="K24" s="87">
        <f>SUM(K7:K23)</f>
        <v>0</v>
      </c>
      <c r="L24" s="31" t="str">
        <f t="shared" si="2"/>
        <v/>
      </c>
      <c r="M24" s="14"/>
      <c r="O24" s="5" t="str">
        <v/>
      </c>
    </row>
    <row r="25" ht="15" customHeight="1" spans="1:15">
      <c r="A25" s="84" t="s">
        <v>1149</v>
      </c>
      <c r="B25" s="85"/>
      <c r="C25" s="85"/>
      <c r="D25" s="86"/>
      <c r="E25" s="16"/>
      <c r="F25" s="16"/>
      <c r="G25" s="16">
        <f>H24</f>
        <v>0</v>
      </c>
      <c r="H25" s="16"/>
      <c r="I25" s="16"/>
      <c r="J25" s="16"/>
      <c r="K25" s="16"/>
      <c r="L25" s="31"/>
      <c r="M25" s="14"/>
      <c r="O25" s="5" t="str">
        <v/>
      </c>
    </row>
    <row r="26" ht="15" customHeight="1" spans="1:15">
      <c r="A26" s="37" t="s">
        <v>1150</v>
      </c>
      <c r="B26" s="88"/>
      <c r="C26" s="88"/>
      <c r="D26" s="38"/>
      <c r="E26" s="31"/>
      <c r="F26" s="31"/>
      <c r="G26" s="31">
        <f>G24-G25</f>
        <v>0</v>
      </c>
      <c r="H26" s="31"/>
      <c r="I26" s="31"/>
      <c r="J26" s="31"/>
      <c r="K26" s="31">
        <f>K24</f>
        <v>0</v>
      </c>
      <c r="L26" s="31" t="str">
        <f t="shared" si="2"/>
        <v/>
      </c>
      <c r="M26" s="21"/>
      <c r="O26" s="5" t="str">
        <v/>
      </c>
    </row>
    <row r="27" ht="15" customHeight="1" spans="1:15">
      <c r="A27" s="3" t="str">
        <f>基本信息输入表!$K$6&amp;"填表人："&amp;基本信息输入表!$M$72</f>
        <v>产权持有单位填表人：</v>
      </c>
      <c r="K27" s="3" t="str">
        <f>"评估人员："&amp;基本信息输入表!$Q$72</f>
        <v>评估人员：</v>
      </c>
      <c r="L27" s="8"/>
      <c r="N27" s="3" t="s">
        <v>474</v>
      </c>
      <c r="O27" s="5" t="str">
        <v/>
      </c>
    </row>
    <row r="28" customHeight="1" spans="1:15">
      <c r="A28" s="3" t="str">
        <f>"填表日期："&amp;YEAR(基本信息输入表!$O$72)&amp;"年"&amp;MONTH(基本信息输入表!$O$72)&amp;"月"&amp;DAY(基本信息输入表!$O$72)&amp;"日"</f>
        <v>填表日期：1900年1月0日</v>
      </c>
      <c r="L28" s="8"/>
      <c r="O28" s="5" t="str">
        <v/>
      </c>
    </row>
  </sheetData>
  <mergeCells count="7">
    <mergeCell ref="A2:M2"/>
    <mergeCell ref="A3:M3"/>
    <mergeCell ref="L4:M4"/>
    <mergeCell ref="A5:E5"/>
    <mergeCell ref="A24:D24"/>
    <mergeCell ref="A25:D25"/>
    <mergeCell ref="A26:D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dimension ref="A1:Q28"/>
  <sheetViews>
    <sheetView showGridLines="0" workbookViewId="0">
      <selection activeCell="G25" sqref="G25"/>
    </sheetView>
  </sheetViews>
  <sheetFormatPr defaultColWidth="9" defaultRowHeight="15.75" customHeight="1"/>
  <cols>
    <col min="1" max="1" width="4.19166666666667" style="3" customWidth="1"/>
    <col min="2" max="2" width="12.1916666666667" style="3" customWidth="1"/>
    <col min="3" max="3" width="11.6916666666667" style="3" customWidth="1"/>
    <col min="4" max="4" width="8" style="3" customWidth="1"/>
    <col min="5" max="5" width="6.19166666666667" style="3" customWidth="1"/>
    <col min="6" max="6" width="8" style="3" customWidth="1"/>
    <col min="7" max="7" width="12.1916666666667" style="3" customWidth="1"/>
    <col min="8" max="8" width="9.69166666666667" style="3" customWidth="1"/>
    <col min="9" max="10" width="8.19166666666667" style="3" customWidth="1"/>
    <col min="11" max="11" width="10.1916666666667" style="3" customWidth="1"/>
    <col min="12" max="12" width="12.6916666666667" style="3" customWidth="1"/>
    <col min="13" max="13" width="9.5" style="3" customWidth="1"/>
    <col min="14" max="14" width="8.5" style="3" customWidth="1"/>
    <col min="15" max="15" width="10.6916666666667" style="3" customWidth="1"/>
    <col min="16" max="16" width="15.6916666666667" style="3" customWidth="1"/>
    <col min="17" max="17" width="5" style="5" customWidth="1"/>
    <col min="18" max="16384" width="9" style="3"/>
  </cols>
  <sheetData>
    <row r="1" customHeight="1" spans="1:17">
      <c r="A1" s="6" t="s">
        <v>0</v>
      </c>
      <c r="P1" s="22" t="str">
        <f t="array" ref="P1:Q1">"请勿删除或清空该列内容"</f>
        <v>请勿删除或清空该列内容</v>
      </c>
      <c r="Q1" s="23" t="str">
        <v>请勿删除或清空该列内容</v>
      </c>
    </row>
    <row r="2" s="1" customFormat="1" ht="30" customHeight="1" spans="1:17">
      <c r="A2" s="7" t="s">
        <v>1151</v>
      </c>
      <c r="Q2" s="25" t="str">
        <f t="array" ref="Q2:Q7">""</f>
        <v/>
      </c>
    </row>
    <row r="3" customHeight="1" spans="1:17">
      <c r="A3" s="4" t="str">
        <f>"评估基准日："&amp;TEXT(基本信息输入表!M7,"yyyy年mm月dd日")</f>
        <v>评估基准日：2024年06月30日</v>
      </c>
      <c r="Q3" s="5" t="str">
        <v/>
      </c>
    </row>
    <row r="4" ht="14.25" customHeight="1" spans="1:17">
      <c r="A4" s="4"/>
      <c r="B4" s="4"/>
      <c r="C4" s="4"/>
      <c r="D4" s="4"/>
      <c r="E4" s="4"/>
      <c r="F4" s="4"/>
      <c r="G4" s="4"/>
      <c r="H4" s="4"/>
      <c r="I4" s="4"/>
      <c r="J4" s="4"/>
      <c r="K4" s="4"/>
      <c r="L4" s="4"/>
      <c r="M4" s="8" t="s">
        <v>1152</v>
      </c>
      <c r="Q4" s="5" t="str">
        <v/>
      </c>
    </row>
    <row r="5" customHeight="1" spans="1:17">
      <c r="A5" s="3" t="str">
        <f>基本信息输入表!K6&amp;"："&amp;基本信息输入表!M6</f>
        <v>产权持有单位：贵州林东煤业发展有限责任公司</v>
      </c>
      <c r="M5" s="73" t="s">
        <v>445</v>
      </c>
      <c r="N5" s="10"/>
      <c r="O5" s="10"/>
      <c r="Q5" s="5" t="str">
        <v/>
      </c>
    </row>
    <row r="6" s="2" customFormat="1" ht="28.25" customHeight="1" spans="1:17">
      <c r="A6" s="34" t="s">
        <v>472</v>
      </c>
      <c r="B6" s="34" t="s">
        <v>1153</v>
      </c>
      <c r="C6" s="34" t="s">
        <v>1154</v>
      </c>
      <c r="D6" s="34" t="s">
        <v>642</v>
      </c>
      <c r="E6" s="34" t="s">
        <v>655</v>
      </c>
      <c r="F6" s="34" t="s">
        <v>1023</v>
      </c>
      <c r="G6" s="34" t="s">
        <v>902</v>
      </c>
      <c r="H6" s="34" t="s">
        <v>903</v>
      </c>
      <c r="I6" s="34" t="s">
        <v>284</v>
      </c>
      <c r="J6" s="34" t="s">
        <v>648</v>
      </c>
      <c r="K6" s="34" t="s">
        <v>914</v>
      </c>
      <c r="L6" s="34" t="s">
        <v>709</v>
      </c>
      <c r="M6" s="34" t="s">
        <v>915</v>
      </c>
      <c r="N6" s="34" t="s">
        <v>218</v>
      </c>
      <c r="O6" s="34" t="s">
        <v>348</v>
      </c>
      <c r="P6" s="2" t="s">
        <v>518</v>
      </c>
      <c r="Q6" s="26" t="str">
        <v/>
      </c>
    </row>
    <row r="7" ht="15" customHeight="1" spans="1:17">
      <c r="A7" s="13" t="str">
        <f>IF(B7="","",ROW()-6)</f>
        <v/>
      </c>
      <c r="B7" s="53"/>
      <c r="C7" s="53"/>
      <c r="D7" s="53"/>
      <c r="E7" s="54"/>
      <c r="F7" s="15"/>
      <c r="G7" s="16"/>
      <c r="H7" s="54"/>
      <c r="I7" s="54"/>
      <c r="J7" s="54" t="str">
        <f t="shared" ref="J7:J23" si="0">IF(E7="","",K7/E7)</f>
        <v/>
      </c>
      <c r="K7" s="16"/>
      <c r="L7" s="54"/>
      <c r="M7" s="54">
        <f>IF(L7="",K7,K7*L7/100)</f>
        <v>0</v>
      </c>
      <c r="N7" s="19" t="str">
        <f t="shared" ref="N7:N24" si="1">IF(H7-I7=0,"",(M7-H7+I7)/(H7-I7)*100)</f>
        <v/>
      </c>
      <c r="O7" s="53"/>
      <c r="P7" s="4" t="str">
        <f>"A"&amp;ROW()-6</f>
        <v>A1</v>
      </c>
      <c r="Q7" s="5" t="str">
        <v/>
      </c>
    </row>
    <row r="8" ht="15" customHeight="1" spans="1:16">
      <c r="A8" s="13" t="str">
        <f t="shared" ref="A8:A23" si="2">IF(B8="","",ROW()-6)</f>
        <v/>
      </c>
      <c r="B8" s="53"/>
      <c r="C8" s="53"/>
      <c r="D8" s="53"/>
      <c r="E8" s="54"/>
      <c r="F8" s="15"/>
      <c r="G8" s="16"/>
      <c r="H8" s="54"/>
      <c r="I8" s="54"/>
      <c r="J8" s="54" t="str">
        <f t="shared" si="0"/>
        <v/>
      </c>
      <c r="K8" s="16"/>
      <c r="L8" s="54"/>
      <c r="M8" s="54">
        <f t="shared" ref="M8:M23" si="3">IF(L8="",K8,K8*L8/100)</f>
        <v>0</v>
      </c>
      <c r="N8" s="19" t="str">
        <f t="shared" si="1"/>
        <v/>
      </c>
      <c r="O8" s="53"/>
      <c r="P8" s="4" t="str">
        <f t="shared" ref="P8:P23" si="4">"A"&amp;ROW()-6</f>
        <v>A2</v>
      </c>
    </row>
    <row r="9" ht="15" customHeight="1" spans="1:16">
      <c r="A9" s="13" t="str">
        <f t="shared" si="2"/>
        <v/>
      </c>
      <c r="B9" s="53"/>
      <c r="C9" s="53"/>
      <c r="D9" s="53"/>
      <c r="E9" s="54"/>
      <c r="F9" s="15"/>
      <c r="G9" s="16"/>
      <c r="H9" s="54"/>
      <c r="I9" s="54"/>
      <c r="J9" s="54" t="str">
        <f t="shared" si="0"/>
        <v/>
      </c>
      <c r="K9" s="16"/>
      <c r="L9" s="54"/>
      <c r="M9" s="54">
        <f t="shared" si="3"/>
        <v>0</v>
      </c>
      <c r="N9" s="19" t="str">
        <f t="shared" si="1"/>
        <v/>
      </c>
      <c r="O9" s="53"/>
      <c r="P9" s="4" t="str">
        <f t="shared" si="4"/>
        <v>A3</v>
      </c>
    </row>
    <row r="10" ht="15" customHeight="1" spans="1:16">
      <c r="A10" s="13" t="str">
        <f t="shared" si="2"/>
        <v/>
      </c>
      <c r="B10" s="53"/>
      <c r="C10" s="53"/>
      <c r="D10" s="53"/>
      <c r="E10" s="54"/>
      <c r="F10" s="15"/>
      <c r="G10" s="16"/>
      <c r="H10" s="54"/>
      <c r="I10" s="54"/>
      <c r="J10" s="54" t="str">
        <f t="shared" si="0"/>
        <v/>
      </c>
      <c r="K10" s="16"/>
      <c r="L10" s="54"/>
      <c r="M10" s="54">
        <f t="shared" si="3"/>
        <v>0</v>
      </c>
      <c r="N10" s="19" t="str">
        <f t="shared" si="1"/>
        <v/>
      </c>
      <c r="O10" s="53"/>
      <c r="P10" s="4" t="str">
        <f t="shared" si="4"/>
        <v>A4</v>
      </c>
    </row>
    <row r="11" ht="15" customHeight="1" spans="1:16">
      <c r="A11" s="13" t="str">
        <f t="shared" si="2"/>
        <v/>
      </c>
      <c r="B11" s="53"/>
      <c r="C11" s="53"/>
      <c r="D11" s="53"/>
      <c r="E11" s="54"/>
      <c r="F11" s="15"/>
      <c r="G11" s="16"/>
      <c r="H11" s="54"/>
      <c r="I11" s="54"/>
      <c r="J11" s="54" t="str">
        <f t="shared" si="0"/>
        <v/>
      </c>
      <c r="K11" s="16"/>
      <c r="L11" s="54"/>
      <c r="M11" s="54">
        <f t="shared" si="3"/>
        <v>0</v>
      </c>
      <c r="N11" s="19" t="str">
        <f t="shared" si="1"/>
        <v/>
      </c>
      <c r="O11" s="53"/>
      <c r="P11" s="4" t="str">
        <f t="shared" si="4"/>
        <v>A5</v>
      </c>
    </row>
    <row r="12" ht="15" customHeight="1" spans="1:16">
      <c r="A12" s="13" t="str">
        <f t="shared" si="2"/>
        <v/>
      </c>
      <c r="B12" s="53"/>
      <c r="C12" s="53"/>
      <c r="D12" s="53"/>
      <c r="E12" s="54"/>
      <c r="F12" s="15"/>
      <c r="G12" s="16"/>
      <c r="H12" s="54"/>
      <c r="I12" s="54"/>
      <c r="J12" s="54" t="str">
        <f t="shared" si="0"/>
        <v/>
      </c>
      <c r="K12" s="16"/>
      <c r="L12" s="54"/>
      <c r="M12" s="54">
        <f t="shared" si="3"/>
        <v>0</v>
      </c>
      <c r="N12" s="19" t="str">
        <f t="shared" si="1"/>
        <v/>
      </c>
      <c r="O12" s="53"/>
      <c r="P12" s="4" t="str">
        <f t="shared" si="4"/>
        <v>A6</v>
      </c>
    </row>
    <row r="13" ht="15" customHeight="1" spans="1:16">
      <c r="A13" s="13" t="str">
        <f t="shared" si="2"/>
        <v/>
      </c>
      <c r="B13" s="53"/>
      <c r="C13" s="53"/>
      <c r="D13" s="53"/>
      <c r="E13" s="54"/>
      <c r="F13" s="15"/>
      <c r="G13" s="16"/>
      <c r="H13" s="54"/>
      <c r="I13" s="54"/>
      <c r="J13" s="54" t="str">
        <f t="shared" si="0"/>
        <v/>
      </c>
      <c r="K13" s="16"/>
      <c r="L13" s="54"/>
      <c r="M13" s="54">
        <f t="shared" si="3"/>
        <v>0</v>
      </c>
      <c r="N13" s="19" t="str">
        <f t="shared" si="1"/>
        <v/>
      </c>
      <c r="O13" s="53"/>
      <c r="P13" s="4" t="str">
        <f t="shared" si="4"/>
        <v>A7</v>
      </c>
    </row>
    <row r="14" ht="15" customHeight="1" spans="1:16">
      <c r="A14" s="13" t="str">
        <f t="shared" si="2"/>
        <v/>
      </c>
      <c r="B14" s="53"/>
      <c r="C14" s="53"/>
      <c r="D14" s="53"/>
      <c r="E14" s="54"/>
      <c r="F14" s="15"/>
      <c r="G14" s="16"/>
      <c r="H14" s="54"/>
      <c r="I14" s="54"/>
      <c r="J14" s="54" t="str">
        <f t="shared" si="0"/>
        <v/>
      </c>
      <c r="K14" s="16"/>
      <c r="L14" s="54"/>
      <c r="M14" s="54">
        <f t="shared" si="3"/>
        <v>0</v>
      </c>
      <c r="N14" s="19" t="str">
        <f t="shared" si="1"/>
        <v/>
      </c>
      <c r="O14" s="53"/>
      <c r="P14" s="4" t="str">
        <f t="shared" si="4"/>
        <v>A8</v>
      </c>
    </row>
    <row r="15" ht="15" customHeight="1" spans="1:16">
      <c r="A15" s="13" t="str">
        <f t="shared" si="2"/>
        <v/>
      </c>
      <c r="B15" s="53"/>
      <c r="C15" s="53"/>
      <c r="D15" s="53"/>
      <c r="E15" s="54"/>
      <c r="F15" s="15"/>
      <c r="G15" s="16"/>
      <c r="H15" s="54"/>
      <c r="I15" s="54"/>
      <c r="J15" s="54" t="str">
        <f t="shared" si="0"/>
        <v/>
      </c>
      <c r="K15" s="16"/>
      <c r="L15" s="54"/>
      <c r="M15" s="54">
        <f t="shared" si="3"/>
        <v>0</v>
      </c>
      <c r="N15" s="19" t="str">
        <f t="shared" si="1"/>
        <v/>
      </c>
      <c r="O15" s="53"/>
      <c r="P15" s="4" t="str">
        <f t="shared" si="4"/>
        <v>A9</v>
      </c>
    </row>
    <row r="16" ht="15" customHeight="1" spans="1:16">
      <c r="A16" s="13" t="str">
        <f t="shared" si="2"/>
        <v/>
      </c>
      <c r="B16" s="53"/>
      <c r="C16" s="53"/>
      <c r="D16" s="53"/>
      <c r="E16" s="54"/>
      <c r="F16" s="15"/>
      <c r="G16" s="16"/>
      <c r="H16" s="54"/>
      <c r="I16" s="54"/>
      <c r="J16" s="54" t="str">
        <f t="shared" si="0"/>
        <v/>
      </c>
      <c r="K16" s="16"/>
      <c r="L16" s="54"/>
      <c r="M16" s="54">
        <f t="shared" si="3"/>
        <v>0</v>
      </c>
      <c r="N16" s="19" t="str">
        <f t="shared" si="1"/>
        <v/>
      </c>
      <c r="O16" s="53"/>
      <c r="P16" s="4" t="str">
        <f t="shared" si="4"/>
        <v>A10</v>
      </c>
    </row>
    <row r="17" ht="15" customHeight="1" spans="1:16">
      <c r="A17" s="13" t="str">
        <f t="shared" si="2"/>
        <v/>
      </c>
      <c r="B17" s="53"/>
      <c r="C17" s="53"/>
      <c r="D17" s="53"/>
      <c r="E17" s="54"/>
      <c r="F17" s="15"/>
      <c r="G17" s="16"/>
      <c r="H17" s="54"/>
      <c r="I17" s="54"/>
      <c r="J17" s="54" t="str">
        <f t="shared" si="0"/>
        <v/>
      </c>
      <c r="K17" s="16"/>
      <c r="L17" s="54"/>
      <c r="M17" s="54">
        <f t="shared" si="3"/>
        <v>0</v>
      </c>
      <c r="N17" s="19" t="str">
        <f t="shared" si="1"/>
        <v/>
      </c>
      <c r="O17" s="53"/>
      <c r="P17" s="4" t="str">
        <f t="shared" si="4"/>
        <v>A11</v>
      </c>
    </row>
    <row r="18" ht="15" customHeight="1" spans="1:16">
      <c r="A18" s="13" t="str">
        <f t="shared" si="2"/>
        <v/>
      </c>
      <c r="B18" s="53"/>
      <c r="C18" s="53"/>
      <c r="D18" s="53"/>
      <c r="E18" s="54"/>
      <c r="F18" s="15"/>
      <c r="G18" s="16"/>
      <c r="H18" s="54"/>
      <c r="I18" s="54"/>
      <c r="J18" s="54" t="str">
        <f t="shared" si="0"/>
        <v/>
      </c>
      <c r="K18" s="16"/>
      <c r="L18" s="54"/>
      <c r="M18" s="54">
        <f t="shared" si="3"/>
        <v>0</v>
      </c>
      <c r="N18" s="19" t="str">
        <f t="shared" si="1"/>
        <v/>
      </c>
      <c r="O18" s="53"/>
      <c r="P18" s="4" t="str">
        <f t="shared" si="4"/>
        <v>A12</v>
      </c>
    </row>
    <row r="19" ht="15" customHeight="1" spans="1:16">
      <c r="A19" s="13" t="str">
        <f t="shared" si="2"/>
        <v/>
      </c>
      <c r="B19" s="53"/>
      <c r="C19" s="53"/>
      <c r="D19" s="53"/>
      <c r="E19" s="54"/>
      <c r="F19" s="15"/>
      <c r="G19" s="16"/>
      <c r="H19" s="54"/>
      <c r="I19" s="54"/>
      <c r="J19" s="54" t="str">
        <f t="shared" si="0"/>
        <v/>
      </c>
      <c r="K19" s="16"/>
      <c r="L19" s="54"/>
      <c r="M19" s="54">
        <f t="shared" si="3"/>
        <v>0</v>
      </c>
      <c r="N19" s="19" t="str">
        <f t="shared" si="1"/>
        <v/>
      </c>
      <c r="O19" s="53"/>
      <c r="P19" s="4" t="str">
        <f t="shared" si="4"/>
        <v>A13</v>
      </c>
    </row>
    <row r="20" ht="15" customHeight="1" spans="1:16">
      <c r="A20" s="13" t="str">
        <f t="shared" si="2"/>
        <v/>
      </c>
      <c r="B20" s="53"/>
      <c r="C20" s="53"/>
      <c r="D20" s="53"/>
      <c r="E20" s="54"/>
      <c r="F20" s="15"/>
      <c r="G20" s="16"/>
      <c r="H20" s="54"/>
      <c r="I20" s="54"/>
      <c r="J20" s="54" t="str">
        <f t="shared" si="0"/>
        <v/>
      </c>
      <c r="K20" s="16"/>
      <c r="L20" s="54"/>
      <c r="M20" s="54">
        <f t="shared" si="3"/>
        <v>0</v>
      </c>
      <c r="N20" s="19" t="str">
        <f t="shared" si="1"/>
        <v/>
      </c>
      <c r="O20" s="53"/>
      <c r="P20" s="4" t="str">
        <f t="shared" si="4"/>
        <v>A14</v>
      </c>
    </row>
    <row r="21" ht="15" customHeight="1" spans="1:16">
      <c r="A21" s="13" t="str">
        <f t="shared" si="2"/>
        <v/>
      </c>
      <c r="B21" s="53"/>
      <c r="C21" s="53"/>
      <c r="D21" s="53"/>
      <c r="E21" s="54"/>
      <c r="F21" s="15"/>
      <c r="G21" s="16"/>
      <c r="H21" s="54"/>
      <c r="I21" s="54"/>
      <c r="J21" s="54" t="str">
        <f t="shared" si="0"/>
        <v/>
      </c>
      <c r="K21" s="16"/>
      <c r="L21" s="54"/>
      <c r="M21" s="54">
        <f t="shared" si="3"/>
        <v>0</v>
      </c>
      <c r="N21" s="19" t="str">
        <f t="shared" si="1"/>
        <v/>
      </c>
      <c r="O21" s="53"/>
      <c r="P21" s="4" t="str">
        <f t="shared" si="4"/>
        <v>A15</v>
      </c>
    </row>
    <row r="22" ht="15" customHeight="1" spans="1:16">
      <c r="A22" s="13" t="str">
        <f t="shared" si="2"/>
        <v/>
      </c>
      <c r="B22" s="53"/>
      <c r="C22" s="53"/>
      <c r="D22" s="53"/>
      <c r="E22" s="54"/>
      <c r="F22" s="15"/>
      <c r="G22" s="16"/>
      <c r="H22" s="54"/>
      <c r="I22" s="54"/>
      <c r="J22" s="54" t="str">
        <f t="shared" si="0"/>
        <v/>
      </c>
      <c r="K22" s="16"/>
      <c r="L22" s="54"/>
      <c r="M22" s="54">
        <f t="shared" si="3"/>
        <v>0</v>
      </c>
      <c r="N22" s="19" t="str">
        <f t="shared" si="1"/>
        <v/>
      </c>
      <c r="O22" s="53"/>
      <c r="P22" s="4" t="str">
        <f t="shared" si="4"/>
        <v>A16</v>
      </c>
    </row>
    <row r="23" ht="15" customHeight="1" spans="1:17">
      <c r="A23" s="13" t="str">
        <f t="shared" si="2"/>
        <v/>
      </c>
      <c r="B23" s="53"/>
      <c r="C23" s="53"/>
      <c r="D23" s="53"/>
      <c r="E23" s="54"/>
      <c r="F23" s="15"/>
      <c r="G23" s="16"/>
      <c r="H23" s="54"/>
      <c r="I23" s="54"/>
      <c r="J23" s="54" t="str">
        <f t="shared" si="0"/>
        <v/>
      </c>
      <c r="K23" s="16"/>
      <c r="L23" s="54"/>
      <c r="M23" s="54">
        <f t="shared" si="3"/>
        <v>0</v>
      </c>
      <c r="N23" s="19" t="str">
        <f t="shared" si="1"/>
        <v/>
      </c>
      <c r="O23" s="53"/>
      <c r="P23" s="4" t="str">
        <f t="shared" si="4"/>
        <v>A17</v>
      </c>
      <c r="Q23" s="5" t="str">
        <f t="array" ref="Q23:Q28">""</f>
        <v/>
      </c>
    </row>
    <row r="24" ht="15" customHeight="1" spans="1:17">
      <c r="A24" s="13" t="s">
        <v>299</v>
      </c>
      <c r="B24" s="66"/>
      <c r="C24" s="63"/>
      <c r="D24" s="14"/>
      <c r="E24" s="54"/>
      <c r="F24" s="57"/>
      <c r="G24" s="16">
        <f>SUM(G7:G23)</f>
        <v>0</v>
      </c>
      <c r="H24" s="16">
        <f>SUM(H7:H23)</f>
        <v>0</v>
      </c>
      <c r="I24" s="16">
        <f>SUM(I7:I23)</f>
        <v>0</v>
      </c>
      <c r="J24" s="16"/>
      <c r="K24" s="16">
        <f>SUM(K7:K23)</f>
        <v>0</v>
      </c>
      <c r="L24" s="16"/>
      <c r="M24" s="16">
        <f>SUM(M7:M23)</f>
        <v>0</v>
      </c>
      <c r="N24" s="19" t="str">
        <f t="shared" si="1"/>
        <v/>
      </c>
      <c r="O24" s="14"/>
      <c r="Q24" s="5" t="str">
        <v/>
      </c>
    </row>
    <row r="25" ht="15" customHeight="1" spans="1:17">
      <c r="A25" s="13" t="s">
        <v>1155</v>
      </c>
      <c r="B25" s="66"/>
      <c r="C25" s="63"/>
      <c r="D25" s="14"/>
      <c r="E25" s="54"/>
      <c r="F25" s="57"/>
      <c r="G25" s="16"/>
      <c r="H25" s="16">
        <f>I24</f>
        <v>0</v>
      </c>
      <c r="I25" s="16"/>
      <c r="J25" s="16"/>
      <c r="K25" s="16"/>
      <c r="L25" s="16"/>
      <c r="M25" s="16"/>
      <c r="N25" s="19"/>
      <c r="O25" s="14"/>
      <c r="Q25" s="5" t="str">
        <v/>
      </c>
    </row>
    <row r="26" ht="15" customHeight="1" spans="1:17">
      <c r="A26" s="19" t="s">
        <v>297</v>
      </c>
      <c r="B26" s="10"/>
      <c r="C26" s="64"/>
      <c r="D26" s="19"/>
      <c r="E26" s="19"/>
      <c r="F26" s="19"/>
      <c r="G26" s="31">
        <f>G24-G25</f>
        <v>0</v>
      </c>
      <c r="H26" s="31">
        <f>H24-H25</f>
        <v>0</v>
      </c>
      <c r="I26" s="31"/>
      <c r="J26" s="31"/>
      <c r="K26" s="31">
        <f>K24</f>
        <v>0</v>
      </c>
      <c r="L26" s="19"/>
      <c r="M26" s="31">
        <f>M24</f>
        <v>0</v>
      </c>
      <c r="N26" s="19" t="str">
        <f>IF(H26-I26=0,"",(M26-H26+I26)/(H26-I26)*100)</f>
        <v/>
      </c>
      <c r="O26" s="21"/>
      <c r="Q26" s="5" t="str">
        <v/>
      </c>
    </row>
    <row r="27" ht="15" customHeight="1" spans="1:17">
      <c r="A27" s="3" t="str">
        <f>基本信息输入表!$K$6&amp;"填表人："&amp;基本信息输入表!$M$74</f>
        <v>产权持有单位填表人：</v>
      </c>
      <c r="M27" s="3" t="str">
        <f>"评估人员："&amp;基本信息输入表!$Q$74</f>
        <v>评估人员：</v>
      </c>
      <c r="P27" s="3" t="s">
        <v>474</v>
      </c>
      <c r="Q27" s="5" t="str">
        <v/>
      </c>
    </row>
    <row r="28" customHeight="1" spans="1:17">
      <c r="A28" s="3" t="str">
        <f>"填表日期："&amp;YEAR(基本信息输入表!$O$74)&amp;"年"&amp;MONTH(基本信息输入表!$O$74)&amp;"月"&amp;DAY(基本信息输入表!$O$74)&amp;"日"</f>
        <v>填表日期：1900年1月0日</v>
      </c>
      <c r="Q28" s="5" t="str">
        <v/>
      </c>
    </row>
  </sheetData>
  <mergeCells count="7">
    <mergeCell ref="A2:O2"/>
    <mergeCell ref="A3:O3"/>
    <mergeCell ref="M4:O4"/>
    <mergeCell ref="M5:O5"/>
    <mergeCell ref="A24:C24"/>
    <mergeCell ref="A25:C25"/>
    <mergeCell ref="A26:C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0" orientation="landscape"/>
  <headerFooter scaleWithDoc="0">
    <oddFooter>&amp;C&amp;"Arial Narrow,常规"&amp;10 &amp;"宋体,常规"第&amp;"Arial Narrow,常规"&amp;P&amp;"宋体,常规"页，共&amp;"Arial Narrow,常规"&amp;N&amp;"宋体,常规"页</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dimension ref="A1:R28"/>
  <sheetViews>
    <sheetView showGridLines="0" workbookViewId="0">
      <selection activeCell="G25" sqref="G25"/>
    </sheetView>
  </sheetViews>
  <sheetFormatPr defaultColWidth="9" defaultRowHeight="15.75" customHeight="1"/>
  <cols>
    <col min="1" max="1" width="4.19166666666667" style="3" customWidth="1"/>
    <col min="2" max="2" width="8" style="3" customWidth="1"/>
    <col min="3" max="3" width="4.69166666666667" style="3" customWidth="1"/>
    <col min="4" max="4" width="13.1916666666667" style="3" customWidth="1"/>
    <col min="5" max="5" width="8" style="3" customWidth="1"/>
    <col min="6" max="7" width="9" style="3" customWidth="1"/>
    <col min="8" max="8" width="11.1916666666667" style="3" customWidth="1"/>
    <col min="9" max="9" width="10.1916666666667" style="3" customWidth="1"/>
    <col min="10" max="10" width="11.6916666666667" style="3" customWidth="1"/>
    <col min="11" max="11" width="9" style="3" customWidth="1"/>
    <col min="12" max="12" width="9.69166666666667" style="3" customWidth="1"/>
    <col min="13" max="13" width="8.69166666666667" style="3" customWidth="1"/>
    <col min="14" max="14" width="10.6916666666667" style="3" customWidth="1"/>
    <col min="15" max="15" width="8" style="3" customWidth="1"/>
    <col min="16" max="16" width="5.5" style="3" customWidth="1"/>
    <col min="17" max="17" width="16.8166666666667" style="3" customWidth="1"/>
    <col min="18" max="18" width="5.69166666666667" style="5" customWidth="1"/>
    <col min="19" max="16384" width="9" style="3"/>
  </cols>
  <sheetData>
    <row r="1" customHeight="1" spans="1:18">
      <c r="A1" s="6" t="s">
        <v>0</v>
      </c>
      <c r="Q1" s="22" t="str">
        <f t="array" ref="Q1:R1">"请勿删除或清空该列内容"</f>
        <v>请勿删除或清空该列内容</v>
      </c>
      <c r="R1" s="23" t="str">
        <v>请勿删除或清空该列内容</v>
      </c>
    </row>
    <row r="2" s="1" customFormat="1" ht="30" customHeight="1" spans="1:18">
      <c r="A2" s="7" t="s">
        <v>1156</v>
      </c>
      <c r="R2" s="25" t="str">
        <f t="array" ref="R2:R7">""</f>
        <v/>
      </c>
    </row>
    <row r="3" customHeight="1" spans="1:18">
      <c r="A3" s="4" t="str">
        <f>"评估基准日："&amp;TEXT(基本信息输入表!M7,"yyyy年mm月dd日")</f>
        <v>评估基准日：2024年06月30日</v>
      </c>
      <c r="R3" s="5" t="str">
        <v/>
      </c>
    </row>
    <row r="4" ht="14.25" customHeight="1" spans="1:18">
      <c r="A4" s="4"/>
      <c r="B4" s="4"/>
      <c r="C4" s="4"/>
      <c r="D4" s="4"/>
      <c r="E4" s="4"/>
      <c r="F4" s="4"/>
      <c r="G4" s="4"/>
      <c r="H4" s="4"/>
      <c r="I4" s="4"/>
      <c r="J4" s="4"/>
      <c r="K4" s="4"/>
      <c r="L4" s="4"/>
      <c r="M4" s="4"/>
      <c r="N4" s="4"/>
      <c r="O4" s="4"/>
      <c r="P4" s="4" t="s">
        <v>1157</v>
      </c>
      <c r="R4" s="5" t="str">
        <v/>
      </c>
    </row>
    <row r="5" customHeight="1" spans="1:18">
      <c r="A5" s="3" t="str">
        <f>基本信息输入表!K6&amp;"："&amp;基本信息输入表!M6</f>
        <v>产权持有单位：贵州林东煤业发展有限责任公司</v>
      </c>
      <c r="P5" s="8" t="s">
        <v>445</v>
      </c>
      <c r="R5" s="5" t="str">
        <v/>
      </c>
    </row>
    <row r="6" s="2" customFormat="1" ht="32" customHeight="1" spans="1:18">
      <c r="A6" s="34" t="s">
        <v>472</v>
      </c>
      <c r="B6" s="34" t="s">
        <v>975</v>
      </c>
      <c r="C6" s="34" t="s">
        <v>1158</v>
      </c>
      <c r="D6" s="34" t="s">
        <v>1159</v>
      </c>
      <c r="E6" s="34" t="s">
        <v>642</v>
      </c>
      <c r="F6" s="34" t="s">
        <v>655</v>
      </c>
      <c r="G6" s="34" t="s">
        <v>1160</v>
      </c>
      <c r="H6" s="34" t="s">
        <v>1161</v>
      </c>
      <c r="I6" s="34" t="s">
        <v>902</v>
      </c>
      <c r="J6" s="34" t="s">
        <v>903</v>
      </c>
      <c r="K6" s="34" t="s">
        <v>284</v>
      </c>
      <c r="L6" s="34" t="s">
        <v>914</v>
      </c>
      <c r="M6" s="34" t="s">
        <v>709</v>
      </c>
      <c r="N6" s="34" t="s">
        <v>915</v>
      </c>
      <c r="O6" s="34" t="s">
        <v>218</v>
      </c>
      <c r="P6" s="34" t="s">
        <v>348</v>
      </c>
      <c r="Q6" s="2" t="s">
        <v>518</v>
      </c>
      <c r="R6" s="26" t="str">
        <v/>
      </c>
    </row>
    <row r="7" ht="15" customHeight="1" spans="1:18">
      <c r="A7" s="78" t="str">
        <f>IF(C7="","",ROW()-6)</f>
        <v/>
      </c>
      <c r="B7" s="78"/>
      <c r="C7" s="79"/>
      <c r="D7" s="79"/>
      <c r="E7" s="79"/>
      <c r="F7" s="80"/>
      <c r="G7" s="81"/>
      <c r="H7" s="79"/>
      <c r="I7" s="16"/>
      <c r="J7" s="82"/>
      <c r="K7" s="82"/>
      <c r="L7" s="16"/>
      <c r="M7" s="82"/>
      <c r="N7" s="82">
        <f>IF(M7="",L7,L7*M7/100)</f>
        <v>0</v>
      </c>
      <c r="O7" s="31" t="str">
        <f t="shared" ref="O7:O24" si="0">IF(J7-K7=0,"",(N7-J7+K7)/(J7-K7)*100)</f>
        <v/>
      </c>
      <c r="P7" s="79"/>
      <c r="Q7" s="4" t="str">
        <f>"A"&amp;ROW()-6</f>
        <v>A1</v>
      </c>
      <c r="R7" s="5" t="str">
        <v/>
      </c>
    </row>
    <row r="8" ht="15" customHeight="1" spans="1:17">
      <c r="A8" s="78" t="str">
        <f t="shared" ref="A8:A23" si="1">IF(C8="","",ROW()-6)</f>
        <v/>
      </c>
      <c r="B8" s="78"/>
      <c r="C8" s="79"/>
      <c r="D8" s="79"/>
      <c r="E8" s="79"/>
      <c r="F8" s="80"/>
      <c r="G8" s="81"/>
      <c r="H8" s="79"/>
      <c r="I8" s="16"/>
      <c r="J8" s="82"/>
      <c r="K8" s="82"/>
      <c r="L8" s="16"/>
      <c r="M8" s="82"/>
      <c r="N8" s="82">
        <f t="shared" ref="N8:N23" si="2">IF(M8="",L8,L8*M8/100)</f>
        <v>0</v>
      </c>
      <c r="O8" s="31" t="str">
        <f t="shared" si="0"/>
        <v/>
      </c>
      <c r="P8" s="79"/>
      <c r="Q8" s="4" t="str">
        <f t="shared" ref="Q8:Q23" si="3">"A"&amp;ROW()-6</f>
        <v>A2</v>
      </c>
    </row>
    <row r="9" ht="15" customHeight="1" spans="1:17">
      <c r="A9" s="78" t="str">
        <f t="shared" si="1"/>
        <v/>
      </c>
      <c r="B9" s="78"/>
      <c r="C9" s="79"/>
      <c r="D9" s="79"/>
      <c r="E9" s="79"/>
      <c r="F9" s="80"/>
      <c r="G9" s="81"/>
      <c r="H9" s="79"/>
      <c r="I9" s="16"/>
      <c r="J9" s="82"/>
      <c r="K9" s="82"/>
      <c r="L9" s="16"/>
      <c r="M9" s="82"/>
      <c r="N9" s="82">
        <f t="shared" si="2"/>
        <v>0</v>
      </c>
      <c r="O9" s="31" t="str">
        <f t="shared" si="0"/>
        <v/>
      </c>
      <c r="P9" s="79"/>
      <c r="Q9" s="4" t="str">
        <f t="shared" si="3"/>
        <v>A3</v>
      </c>
    </row>
    <row r="10" ht="15" customHeight="1" spans="1:17">
      <c r="A10" s="78" t="str">
        <f t="shared" si="1"/>
        <v/>
      </c>
      <c r="B10" s="78"/>
      <c r="C10" s="79"/>
      <c r="D10" s="79"/>
      <c r="E10" s="79"/>
      <c r="F10" s="80"/>
      <c r="G10" s="81"/>
      <c r="H10" s="79"/>
      <c r="I10" s="16"/>
      <c r="J10" s="82"/>
      <c r="K10" s="82"/>
      <c r="L10" s="16"/>
      <c r="M10" s="82"/>
      <c r="N10" s="82">
        <f t="shared" si="2"/>
        <v>0</v>
      </c>
      <c r="O10" s="31" t="str">
        <f t="shared" si="0"/>
        <v/>
      </c>
      <c r="P10" s="79"/>
      <c r="Q10" s="4" t="str">
        <f t="shared" si="3"/>
        <v>A4</v>
      </c>
    </row>
    <row r="11" ht="15" customHeight="1" spans="1:17">
      <c r="A11" s="78" t="str">
        <f t="shared" si="1"/>
        <v/>
      </c>
      <c r="B11" s="78"/>
      <c r="C11" s="79"/>
      <c r="D11" s="79"/>
      <c r="E11" s="79"/>
      <c r="F11" s="80"/>
      <c r="G11" s="81"/>
      <c r="H11" s="79"/>
      <c r="I11" s="16"/>
      <c r="J11" s="82"/>
      <c r="K11" s="82"/>
      <c r="L11" s="16"/>
      <c r="M11" s="82"/>
      <c r="N11" s="82">
        <f t="shared" si="2"/>
        <v>0</v>
      </c>
      <c r="O11" s="31" t="str">
        <f t="shared" si="0"/>
        <v/>
      </c>
      <c r="P11" s="79"/>
      <c r="Q11" s="4" t="str">
        <f t="shared" si="3"/>
        <v>A5</v>
      </c>
    </row>
    <row r="12" ht="15" customHeight="1" spans="1:17">
      <c r="A12" s="78" t="str">
        <f t="shared" si="1"/>
        <v/>
      </c>
      <c r="B12" s="78"/>
      <c r="C12" s="79"/>
      <c r="D12" s="79"/>
      <c r="E12" s="79"/>
      <c r="F12" s="80"/>
      <c r="G12" s="81"/>
      <c r="H12" s="79"/>
      <c r="I12" s="16"/>
      <c r="J12" s="82"/>
      <c r="K12" s="82"/>
      <c r="L12" s="16"/>
      <c r="M12" s="82"/>
      <c r="N12" s="82">
        <f t="shared" si="2"/>
        <v>0</v>
      </c>
      <c r="O12" s="31" t="str">
        <f t="shared" si="0"/>
        <v/>
      </c>
      <c r="P12" s="79"/>
      <c r="Q12" s="4" t="str">
        <f t="shared" si="3"/>
        <v>A6</v>
      </c>
    </row>
    <row r="13" ht="15" customHeight="1" spans="1:17">
      <c r="A13" s="78" t="str">
        <f t="shared" si="1"/>
        <v/>
      </c>
      <c r="B13" s="78"/>
      <c r="C13" s="79"/>
      <c r="D13" s="79"/>
      <c r="E13" s="79"/>
      <c r="F13" s="80"/>
      <c r="G13" s="81"/>
      <c r="H13" s="79"/>
      <c r="I13" s="16"/>
      <c r="J13" s="82"/>
      <c r="K13" s="82"/>
      <c r="L13" s="16"/>
      <c r="M13" s="82"/>
      <c r="N13" s="82">
        <f t="shared" si="2"/>
        <v>0</v>
      </c>
      <c r="O13" s="31" t="str">
        <f t="shared" si="0"/>
        <v/>
      </c>
      <c r="P13" s="79"/>
      <c r="Q13" s="4" t="str">
        <f t="shared" si="3"/>
        <v>A7</v>
      </c>
    </row>
    <row r="14" ht="15" customHeight="1" spans="1:17">
      <c r="A14" s="78" t="str">
        <f t="shared" si="1"/>
        <v/>
      </c>
      <c r="B14" s="78"/>
      <c r="C14" s="79"/>
      <c r="D14" s="79"/>
      <c r="E14" s="79"/>
      <c r="F14" s="80"/>
      <c r="G14" s="81"/>
      <c r="H14" s="79"/>
      <c r="I14" s="16"/>
      <c r="J14" s="82"/>
      <c r="K14" s="82"/>
      <c r="L14" s="16"/>
      <c r="M14" s="82"/>
      <c r="N14" s="82">
        <f t="shared" si="2"/>
        <v>0</v>
      </c>
      <c r="O14" s="31" t="str">
        <f t="shared" si="0"/>
        <v/>
      </c>
      <c r="P14" s="79"/>
      <c r="Q14" s="4" t="str">
        <f t="shared" si="3"/>
        <v>A8</v>
      </c>
    </row>
    <row r="15" ht="15" customHeight="1" spans="1:17">
      <c r="A15" s="78" t="str">
        <f t="shared" si="1"/>
        <v/>
      </c>
      <c r="B15" s="78"/>
      <c r="C15" s="79"/>
      <c r="D15" s="79"/>
      <c r="E15" s="79"/>
      <c r="F15" s="80"/>
      <c r="G15" s="81"/>
      <c r="H15" s="79"/>
      <c r="I15" s="16"/>
      <c r="J15" s="82"/>
      <c r="K15" s="82"/>
      <c r="L15" s="16"/>
      <c r="M15" s="82"/>
      <c r="N15" s="82">
        <f t="shared" si="2"/>
        <v>0</v>
      </c>
      <c r="O15" s="31" t="str">
        <f t="shared" si="0"/>
        <v/>
      </c>
      <c r="P15" s="79"/>
      <c r="Q15" s="4" t="str">
        <f t="shared" si="3"/>
        <v>A9</v>
      </c>
    </row>
    <row r="16" ht="15" customHeight="1" spans="1:17">
      <c r="A16" s="78" t="str">
        <f t="shared" si="1"/>
        <v/>
      </c>
      <c r="B16" s="78"/>
      <c r="C16" s="79"/>
      <c r="D16" s="79"/>
      <c r="E16" s="79"/>
      <c r="F16" s="80"/>
      <c r="G16" s="81"/>
      <c r="H16" s="79"/>
      <c r="I16" s="16"/>
      <c r="J16" s="82"/>
      <c r="K16" s="82"/>
      <c r="L16" s="16"/>
      <c r="M16" s="82"/>
      <c r="N16" s="82">
        <f t="shared" si="2"/>
        <v>0</v>
      </c>
      <c r="O16" s="31" t="str">
        <f t="shared" si="0"/>
        <v/>
      </c>
      <c r="P16" s="79"/>
      <c r="Q16" s="4" t="str">
        <f t="shared" si="3"/>
        <v>A10</v>
      </c>
    </row>
    <row r="17" ht="15" customHeight="1" spans="1:17">
      <c r="A17" s="78" t="str">
        <f t="shared" si="1"/>
        <v/>
      </c>
      <c r="B17" s="78"/>
      <c r="C17" s="79"/>
      <c r="D17" s="79"/>
      <c r="E17" s="79"/>
      <c r="F17" s="80"/>
      <c r="G17" s="81"/>
      <c r="H17" s="79"/>
      <c r="I17" s="16"/>
      <c r="J17" s="82"/>
      <c r="K17" s="82"/>
      <c r="L17" s="16"/>
      <c r="M17" s="82"/>
      <c r="N17" s="82">
        <f t="shared" si="2"/>
        <v>0</v>
      </c>
      <c r="O17" s="31" t="str">
        <f t="shared" si="0"/>
        <v/>
      </c>
      <c r="P17" s="79"/>
      <c r="Q17" s="4" t="str">
        <f t="shared" si="3"/>
        <v>A11</v>
      </c>
    </row>
    <row r="18" ht="15" customHeight="1" spans="1:17">
      <c r="A18" s="78" t="str">
        <f t="shared" si="1"/>
        <v/>
      </c>
      <c r="B18" s="78"/>
      <c r="C18" s="79"/>
      <c r="D18" s="79"/>
      <c r="E18" s="79"/>
      <c r="F18" s="80"/>
      <c r="G18" s="81"/>
      <c r="H18" s="79"/>
      <c r="I18" s="16"/>
      <c r="J18" s="82"/>
      <c r="K18" s="82"/>
      <c r="L18" s="16"/>
      <c r="M18" s="82"/>
      <c r="N18" s="82">
        <f t="shared" si="2"/>
        <v>0</v>
      </c>
      <c r="O18" s="31" t="str">
        <f t="shared" si="0"/>
        <v/>
      </c>
      <c r="P18" s="79"/>
      <c r="Q18" s="4" t="str">
        <f t="shared" si="3"/>
        <v>A12</v>
      </c>
    </row>
    <row r="19" ht="15" customHeight="1" spans="1:17">
      <c r="A19" s="78" t="str">
        <f t="shared" si="1"/>
        <v/>
      </c>
      <c r="B19" s="78"/>
      <c r="C19" s="79"/>
      <c r="D19" s="79"/>
      <c r="E19" s="79"/>
      <c r="F19" s="80"/>
      <c r="G19" s="81"/>
      <c r="H19" s="79"/>
      <c r="I19" s="16"/>
      <c r="J19" s="82"/>
      <c r="K19" s="82"/>
      <c r="L19" s="16"/>
      <c r="M19" s="82"/>
      <c r="N19" s="82">
        <f t="shared" si="2"/>
        <v>0</v>
      </c>
      <c r="O19" s="31" t="str">
        <f t="shared" si="0"/>
        <v/>
      </c>
      <c r="P19" s="79"/>
      <c r="Q19" s="4" t="str">
        <f t="shared" si="3"/>
        <v>A13</v>
      </c>
    </row>
    <row r="20" ht="15" customHeight="1" spans="1:17">
      <c r="A20" s="78" t="str">
        <f t="shared" si="1"/>
        <v/>
      </c>
      <c r="B20" s="78"/>
      <c r="C20" s="79"/>
      <c r="D20" s="79"/>
      <c r="E20" s="79"/>
      <c r="F20" s="80"/>
      <c r="G20" s="81"/>
      <c r="H20" s="79"/>
      <c r="I20" s="16"/>
      <c r="J20" s="82"/>
      <c r="K20" s="82"/>
      <c r="L20" s="16"/>
      <c r="M20" s="82"/>
      <c r="N20" s="82">
        <f t="shared" si="2"/>
        <v>0</v>
      </c>
      <c r="O20" s="31" t="str">
        <f t="shared" si="0"/>
        <v/>
      </c>
      <c r="P20" s="79"/>
      <c r="Q20" s="4" t="str">
        <f t="shared" si="3"/>
        <v>A14</v>
      </c>
    </row>
    <row r="21" ht="15" customHeight="1" spans="1:17">
      <c r="A21" s="78" t="str">
        <f t="shared" si="1"/>
        <v/>
      </c>
      <c r="B21" s="78"/>
      <c r="C21" s="79"/>
      <c r="D21" s="79"/>
      <c r="E21" s="79"/>
      <c r="F21" s="80"/>
      <c r="G21" s="81"/>
      <c r="H21" s="79"/>
      <c r="I21" s="16"/>
      <c r="J21" s="82"/>
      <c r="K21" s="82"/>
      <c r="L21" s="16"/>
      <c r="M21" s="82"/>
      <c r="N21" s="82">
        <f t="shared" si="2"/>
        <v>0</v>
      </c>
      <c r="O21" s="31" t="str">
        <f t="shared" si="0"/>
        <v/>
      </c>
      <c r="P21" s="79"/>
      <c r="Q21" s="4" t="str">
        <f t="shared" si="3"/>
        <v>A15</v>
      </c>
    </row>
    <row r="22" ht="15" customHeight="1" spans="1:17">
      <c r="A22" s="78" t="str">
        <f t="shared" si="1"/>
        <v/>
      </c>
      <c r="B22" s="78"/>
      <c r="C22" s="79"/>
      <c r="D22" s="79"/>
      <c r="E22" s="79"/>
      <c r="F22" s="80"/>
      <c r="G22" s="81"/>
      <c r="H22" s="79"/>
      <c r="I22" s="16"/>
      <c r="J22" s="82"/>
      <c r="K22" s="82"/>
      <c r="L22" s="16"/>
      <c r="M22" s="82"/>
      <c r="N22" s="82">
        <f t="shared" si="2"/>
        <v>0</v>
      </c>
      <c r="O22" s="31" t="str">
        <f t="shared" si="0"/>
        <v/>
      </c>
      <c r="P22" s="79"/>
      <c r="Q22" s="4" t="str">
        <f t="shared" si="3"/>
        <v>A16</v>
      </c>
    </row>
    <row r="23" ht="15" customHeight="1" spans="1:18">
      <c r="A23" s="78" t="str">
        <f t="shared" si="1"/>
        <v/>
      </c>
      <c r="B23" s="78"/>
      <c r="C23" s="79"/>
      <c r="D23" s="79"/>
      <c r="E23" s="79"/>
      <c r="F23" s="80"/>
      <c r="G23" s="81"/>
      <c r="H23" s="79"/>
      <c r="I23" s="16"/>
      <c r="J23" s="82"/>
      <c r="K23" s="82"/>
      <c r="L23" s="16"/>
      <c r="M23" s="82"/>
      <c r="N23" s="82">
        <f t="shared" si="2"/>
        <v>0</v>
      </c>
      <c r="O23" s="31" t="str">
        <f t="shared" si="0"/>
        <v/>
      </c>
      <c r="P23" s="79"/>
      <c r="Q23" s="4" t="str">
        <f t="shared" si="3"/>
        <v>A17</v>
      </c>
      <c r="R23" s="5" t="str">
        <f t="array" ref="R23:R28">""</f>
        <v/>
      </c>
    </row>
    <row r="24" ht="15" customHeight="1" spans="1:18">
      <c r="A24" s="13" t="s">
        <v>1162</v>
      </c>
      <c r="B24" s="66"/>
      <c r="C24" s="66"/>
      <c r="D24" s="63"/>
      <c r="E24" s="14"/>
      <c r="F24" s="54"/>
      <c r="G24" s="57"/>
      <c r="H24" s="14"/>
      <c r="I24" s="16">
        <f>SUM(I7:I23)</f>
        <v>0</v>
      </c>
      <c r="J24" s="16">
        <f>SUM(J7:J23)</f>
        <v>0</v>
      </c>
      <c r="K24" s="16">
        <f>SUM(K7:K23)</f>
        <v>0</v>
      </c>
      <c r="L24" s="16">
        <f>SUM(L7:L23)</f>
        <v>0</v>
      </c>
      <c r="M24" s="16"/>
      <c r="N24" s="16">
        <f>SUM(N7:N23)</f>
        <v>0</v>
      </c>
      <c r="O24" s="31" t="str">
        <f t="shared" si="0"/>
        <v/>
      </c>
      <c r="P24" s="14"/>
      <c r="R24" s="5" t="str">
        <v/>
      </c>
    </row>
    <row r="25" ht="15" customHeight="1" spans="1:18">
      <c r="A25" s="13" t="s">
        <v>1163</v>
      </c>
      <c r="B25" s="66"/>
      <c r="C25" s="66"/>
      <c r="D25" s="63"/>
      <c r="E25" s="14"/>
      <c r="F25" s="54"/>
      <c r="G25" s="57"/>
      <c r="H25" s="14"/>
      <c r="I25" s="16"/>
      <c r="J25" s="16">
        <f>K24</f>
        <v>0</v>
      </c>
      <c r="K25" s="16"/>
      <c r="L25" s="16"/>
      <c r="M25" s="16"/>
      <c r="N25" s="16"/>
      <c r="O25" s="31"/>
      <c r="P25" s="14"/>
      <c r="R25" s="5" t="str">
        <v/>
      </c>
    </row>
    <row r="26" ht="15" customHeight="1" spans="1:18">
      <c r="A26" s="19" t="s">
        <v>1164</v>
      </c>
      <c r="B26" s="10"/>
      <c r="C26" s="10"/>
      <c r="D26" s="64"/>
      <c r="E26" s="19"/>
      <c r="F26" s="20">
        <f>SUM(F7:F23)</f>
        <v>0</v>
      </c>
      <c r="G26" s="19"/>
      <c r="H26" s="19"/>
      <c r="I26" s="31">
        <f>I24-I25</f>
        <v>0</v>
      </c>
      <c r="J26" s="31">
        <f>J24-J25</f>
        <v>0</v>
      </c>
      <c r="K26" s="31"/>
      <c r="L26" s="31">
        <f>L24</f>
        <v>0</v>
      </c>
      <c r="M26" s="19"/>
      <c r="N26" s="31">
        <f>N24</f>
        <v>0</v>
      </c>
      <c r="O26" s="31" t="str">
        <f>IF(J26-K26=0,"",(N26-J26+K26)/(J26-K26)*100)</f>
        <v/>
      </c>
      <c r="P26" s="21"/>
      <c r="R26" s="5" t="str">
        <v/>
      </c>
    </row>
    <row r="27" ht="15" customHeight="1" spans="1:18">
      <c r="A27" s="3" t="str">
        <f>基本信息输入表!$K$6&amp;"填表人："&amp;基本信息输入表!$M$75</f>
        <v>产权持有单位填表人：</v>
      </c>
      <c r="N27" s="3" t="str">
        <f>"评估人员："&amp;基本信息输入表!$Q$75</f>
        <v>评估人员：</v>
      </c>
      <c r="Q27" s="3" t="s">
        <v>474</v>
      </c>
      <c r="R27" s="5" t="str">
        <v/>
      </c>
    </row>
    <row r="28" customHeight="1" spans="1:18">
      <c r="A28" s="3" t="str">
        <f>"填表日期："&amp;YEAR(基本信息输入表!$O$75)&amp;"年"&amp;MONTH(基本信息输入表!$O$75)&amp;"月"&amp;DAY(基本信息输入表!$O$75)&amp;"日"</f>
        <v>填表日期：1900年1月0日</v>
      </c>
      <c r="R28" s="5" t="str">
        <v/>
      </c>
    </row>
  </sheetData>
  <mergeCells count="5">
    <mergeCell ref="A2:P2"/>
    <mergeCell ref="A3:P3"/>
    <mergeCell ref="A24:D24"/>
    <mergeCell ref="A25:D25"/>
    <mergeCell ref="A26:D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dimension ref="A1:P28"/>
  <sheetViews>
    <sheetView showGridLines="0" topLeftCell="B1" workbookViewId="0">
      <selection activeCell="G25" sqref="G25"/>
    </sheetView>
  </sheetViews>
  <sheetFormatPr defaultColWidth="9" defaultRowHeight="15.75" customHeight="1"/>
  <cols>
    <col min="1" max="1" width="5.19166666666667" style="3" customWidth="1"/>
    <col min="2" max="2" width="16.1916666666667" style="3" customWidth="1"/>
    <col min="3" max="3" width="13.3166666666667" style="3" customWidth="1"/>
    <col min="4" max="4" width="11.3166666666667" style="3" customWidth="1"/>
    <col min="5" max="5" width="5.69166666666667" style="3" customWidth="1"/>
    <col min="6" max="6" width="8.81666666666667" style="3" customWidth="1"/>
    <col min="7" max="7" width="7.31666666666667" style="3" customWidth="1"/>
    <col min="8" max="8" width="7.69166666666667" style="3" customWidth="1"/>
    <col min="9" max="12" width="15.6916666666667" style="3" customWidth="1"/>
    <col min="13" max="13" width="7.19166666666667" style="3" customWidth="1"/>
    <col min="14" max="14" width="9.81666666666667" style="3" customWidth="1"/>
    <col min="15" max="15" width="16" style="3" customWidth="1"/>
    <col min="16" max="16" width="5.69166666666667" style="5" customWidth="1"/>
    <col min="17" max="16384" width="9" style="3"/>
  </cols>
  <sheetData>
    <row r="1" customHeight="1" spans="1:16">
      <c r="A1" s="6" t="s">
        <v>0</v>
      </c>
      <c r="O1" s="22" t="str">
        <f t="array" ref="O1:P1">"请勿删除或清空该列内容"</f>
        <v>请勿删除或清空该列内容</v>
      </c>
      <c r="P1" s="23" t="str">
        <v>请勿删除或清空该列内容</v>
      </c>
    </row>
    <row r="2" s="1" customFormat="1" ht="30" customHeight="1" spans="1:16">
      <c r="A2" s="7" t="s">
        <v>1165</v>
      </c>
      <c r="P2" s="25" t="str">
        <f t="array" ref="P2:P7">""</f>
        <v/>
      </c>
    </row>
    <row r="3" customHeight="1" spans="1:16">
      <c r="A3" s="4" t="str">
        <f>"评估基准日："&amp;TEXT(基本信息输入表!M7,"yyyy年mm月dd日")</f>
        <v>评估基准日：2024年06月30日</v>
      </c>
      <c r="P3" s="5" t="str">
        <v/>
      </c>
    </row>
    <row r="4" ht="14.25" customHeight="1" spans="1:16">
      <c r="A4" s="4"/>
      <c r="B4" s="4"/>
      <c r="C4" s="4"/>
      <c r="D4" s="4"/>
      <c r="E4" s="4"/>
      <c r="F4" s="4"/>
      <c r="G4" s="4"/>
      <c r="H4" s="4"/>
      <c r="I4" s="4"/>
      <c r="J4" s="4"/>
      <c r="K4" s="4"/>
      <c r="L4" s="4"/>
      <c r="M4" s="4"/>
      <c r="N4" s="8" t="s">
        <v>1166</v>
      </c>
      <c r="P4" s="5" t="str">
        <v/>
      </c>
    </row>
    <row r="5" customHeight="1" spans="1:16">
      <c r="A5" s="9" t="str">
        <f>基本信息输入表!K6&amp;"："&amp;基本信息输入表!M6</f>
        <v>产权持有单位：贵州林东煤业发展有限责任公司</v>
      </c>
      <c r="B5" s="10"/>
      <c r="C5" s="10"/>
      <c r="D5" s="10"/>
      <c r="E5" s="10"/>
      <c r="F5" s="10"/>
      <c r="G5" s="10"/>
      <c r="H5" s="10"/>
      <c r="I5" s="32"/>
      <c r="N5" s="8" t="s">
        <v>445</v>
      </c>
      <c r="P5" s="5" t="str">
        <v/>
      </c>
    </row>
    <row r="6" s="2" customFormat="1" ht="29.55" customHeight="1" spans="1:16">
      <c r="A6" s="11" t="s">
        <v>472</v>
      </c>
      <c r="B6" s="11" t="s">
        <v>758</v>
      </c>
      <c r="C6" s="11" t="s">
        <v>1167</v>
      </c>
      <c r="D6" s="11" t="s">
        <v>1168</v>
      </c>
      <c r="E6" s="11" t="s">
        <v>642</v>
      </c>
      <c r="F6" s="11" t="s">
        <v>655</v>
      </c>
      <c r="G6" s="11" t="s">
        <v>1169</v>
      </c>
      <c r="H6" s="11" t="s">
        <v>1170</v>
      </c>
      <c r="I6" s="11" t="s">
        <v>902</v>
      </c>
      <c r="J6" s="11" t="s">
        <v>903</v>
      </c>
      <c r="K6" s="11" t="s">
        <v>284</v>
      </c>
      <c r="L6" s="11" t="s">
        <v>216</v>
      </c>
      <c r="M6" s="11" t="s">
        <v>218</v>
      </c>
      <c r="N6" s="11" t="s">
        <v>348</v>
      </c>
      <c r="O6" s="2" t="s">
        <v>518</v>
      </c>
      <c r="P6" s="26" t="str">
        <v/>
      </c>
    </row>
    <row r="7" ht="15" customHeight="1" spans="1:16">
      <c r="A7" s="13" t="str">
        <f>IF(B7="","",ROW()-6)</f>
        <v/>
      </c>
      <c r="B7" s="14"/>
      <c r="C7" s="14"/>
      <c r="D7" s="14"/>
      <c r="E7" s="14"/>
      <c r="F7" s="16"/>
      <c r="G7" s="36"/>
      <c r="H7" s="15"/>
      <c r="I7" s="16"/>
      <c r="J7" s="16"/>
      <c r="K7" s="16"/>
      <c r="L7" s="16"/>
      <c r="M7" s="46" t="str">
        <f t="shared" ref="M7:M24" si="0">IF(J7-K7=0,"",(L7-J7+K7)/(J7-K7)*100)</f>
        <v/>
      </c>
      <c r="N7" s="14"/>
      <c r="O7" s="4" t="str">
        <f>"A"&amp;ROW()-6</f>
        <v>A1</v>
      </c>
      <c r="P7" s="5" t="str">
        <v/>
      </c>
    </row>
    <row r="8" ht="15" customHeight="1" spans="1:15">
      <c r="A8" s="13" t="str">
        <f t="shared" ref="A8:A23" si="1">IF(B8="","",ROW()-6)</f>
        <v/>
      </c>
      <c r="B8" s="14"/>
      <c r="C8" s="14"/>
      <c r="D8" s="14"/>
      <c r="E8" s="14"/>
      <c r="F8" s="16"/>
      <c r="G8" s="36"/>
      <c r="H8" s="15"/>
      <c r="I8" s="16"/>
      <c r="J8" s="16"/>
      <c r="K8" s="16"/>
      <c r="L8" s="16"/>
      <c r="M8" s="46" t="str">
        <f t="shared" si="0"/>
        <v/>
      </c>
      <c r="N8" s="14"/>
      <c r="O8" s="4" t="str">
        <f t="shared" ref="O8:O23" si="2">"A"&amp;ROW()-6</f>
        <v>A2</v>
      </c>
    </row>
    <row r="9" ht="15" customHeight="1" spans="1:15">
      <c r="A9" s="13" t="str">
        <f t="shared" si="1"/>
        <v/>
      </c>
      <c r="B9" s="14"/>
      <c r="C9" s="14"/>
      <c r="D9" s="14"/>
      <c r="E9" s="14"/>
      <c r="F9" s="16"/>
      <c r="G9" s="36"/>
      <c r="H9" s="15"/>
      <c r="I9" s="16"/>
      <c r="J9" s="16"/>
      <c r="K9" s="16"/>
      <c r="L9" s="16"/>
      <c r="M9" s="46" t="str">
        <f t="shared" si="0"/>
        <v/>
      </c>
      <c r="N9" s="14"/>
      <c r="O9" s="4" t="str">
        <f t="shared" si="2"/>
        <v>A3</v>
      </c>
    </row>
    <row r="10" ht="15" customHeight="1" spans="1:15">
      <c r="A10" s="13" t="str">
        <f t="shared" si="1"/>
        <v/>
      </c>
      <c r="B10" s="14"/>
      <c r="C10" s="14"/>
      <c r="D10" s="14"/>
      <c r="E10" s="14"/>
      <c r="F10" s="16"/>
      <c r="G10" s="36"/>
      <c r="H10" s="15"/>
      <c r="I10" s="16"/>
      <c r="J10" s="16"/>
      <c r="K10" s="16"/>
      <c r="L10" s="16"/>
      <c r="M10" s="46" t="str">
        <f t="shared" si="0"/>
        <v/>
      </c>
      <c r="N10" s="14"/>
      <c r="O10" s="4" t="str">
        <f t="shared" si="2"/>
        <v>A4</v>
      </c>
    </row>
    <row r="11" ht="15" customHeight="1" spans="1:15">
      <c r="A11" s="13" t="str">
        <f t="shared" si="1"/>
        <v/>
      </c>
      <c r="B11" s="14"/>
      <c r="C11" s="14"/>
      <c r="D11" s="14"/>
      <c r="E11" s="14"/>
      <c r="F11" s="16"/>
      <c r="G11" s="36"/>
      <c r="H11" s="15"/>
      <c r="I11" s="16"/>
      <c r="J11" s="16"/>
      <c r="K11" s="16"/>
      <c r="L11" s="16"/>
      <c r="M11" s="46" t="str">
        <f t="shared" si="0"/>
        <v/>
      </c>
      <c r="N11" s="14"/>
      <c r="O11" s="4" t="str">
        <f t="shared" si="2"/>
        <v>A5</v>
      </c>
    </row>
    <row r="12" ht="15" customHeight="1" spans="1:15">
      <c r="A12" s="13" t="str">
        <f t="shared" si="1"/>
        <v/>
      </c>
      <c r="B12" s="14"/>
      <c r="C12" s="14"/>
      <c r="D12" s="14"/>
      <c r="E12" s="14"/>
      <c r="F12" s="16"/>
      <c r="G12" s="36"/>
      <c r="H12" s="15"/>
      <c r="I12" s="16"/>
      <c r="J12" s="16"/>
      <c r="K12" s="16"/>
      <c r="L12" s="16"/>
      <c r="M12" s="46" t="str">
        <f t="shared" si="0"/>
        <v/>
      </c>
      <c r="N12" s="14"/>
      <c r="O12" s="4" t="str">
        <f t="shared" si="2"/>
        <v>A6</v>
      </c>
    </row>
    <row r="13" ht="15" customHeight="1" spans="1:15">
      <c r="A13" s="13" t="str">
        <f t="shared" si="1"/>
        <v/>
      </c>
      <c r="B13" s="14"/>
      <c r="C13" s="14"/>
      <c r="D13" s="14"/>
      <c r="E13" s="14"/>
      <c r="F13" s="16"/>
      <c r="G13" s="36"/>
      <c r="H13" s="15"/>
      <c r="I13" s="16"/>
      <c r="J13" s="16"/>
      <c r="K13" s="16"/>
      <c r="L13" s="16"/>
      <c r="M13" s="46" t="str">
        <f t="shared" si="0"/>
        <v/>
      </c>
      <c r="N13" s="14"/>
      <c r="O13" s="4" t="str">
        <f t="shared" si="2"/>
        <v>A7</v>
      </c>
    </row>
    <row r="14" ht="15" customHeight="1" spans="1:15">
      <c r="A14" s="13" t="str">
        <f t="shared" si="1"/>
        <v/>
      </c>
      <c r="B14" s="14"/>
      <c r="C14" s="14"/>
      <c r="D14" s="14"/>
      <c r="E14" s="14"/>
      <c r="F14" s="16"/>
      <c r="G14" s="36"/>
      <c r="H14" s="15"/>
      <c r="I14" s="16"/>
      <c r="J14" s="16"/>
      <c r="K14" s="16"/>
      <c r="L14" s="16"/>
      <c r="M14" s="46" t="str">
        <f t="shared" si="0"/>
        <v/>
      </c>
      <c r="N14" s="14"/>
      <c r="O14" s="4" t="str">
        <f t="shared" si="2"/>
        <v>A8</v>
      </c>
    </row>
    <row r="15" ht="15" customHeight="1" spans="1:15">
      <c r="A15" s="13" t="str">
        <f t="shared" si="1"/>
        <v/>
      </c>
      <c r="B15" s="14"/>
      <c r="C15" s="14"/>
      <c r="D15" s="14"/>
      <c r="E15" s="14"/>
      <c r="F15" s="16"/>
      <c r="G15" s="36"/>
      <c r="H15" s="15"/>
      <c r="I15" s="16"/>
      <c r="J15" s="16"/>
      <c r="K15" s="16"/>
      <c r="L15" s="16"/>
      <c r="M15" s="46" t="str">
        <f t="shared" si="0"/>
        <v/>
      </c>
      <c r="N15" s="14"/>
      <c r="O15" s="4" t="str">
        <f t="shared" si="2"/>
        <v>A9</v>
      </c>
    </row>
    <row r="16" ht="15" customHeight="1" spans="1:15">
      <c r="A16" s="13" t="str">
        <f t="shared" si="1"/>
        <v/>
      </c>
      <c r="B16" s="14"/>
      <c r="C16" s="14"/>
      <c r="D16" s="14"/>
      <c r="E16" s="14"/>
      <c r="F16" s="16"/>
      <c r="G16" s="36"/>
      <c r="H16" s="15"/>
      <c r="I16" s="16"/>
      <c r="J16" s="16"/>
      <c r="K16" s="16"/>
      <c r="L16" s="16"/>
      <c r="M16" s="46" t="str">
        <f t="shared" si="0"/>
        <v/>
      </c>
      <c r="N16" s="14"/>
      <c r="O16" s="4" t="str">
        <f t="shared" si="2"/>
        <v>A10</v>
      </c>
    </row>
    <row r="17" ht="15" customHeight="1" spans="1:15">
      <c r="A17" s="13" t="str">
        <f t="shared" si="1"/>
        <v/>
      </c>
      <c r="B17" s="14"/>
      <c r="C17" s="14"/>
      <c r="D17" s="14"/>
      <c r="E17" s="14"/>
      <c r="F17" s="16"/>
      <c r="G17" s="36"/>
      <c r="H17" s="15"/>
      <c r="I17" s="16"/>
      <c r="J17" s="16"/>
      <c r="K17" s="16"/>
      <c r="L17" s="16"/>
      <c r="M17" s="46" t="str">
        <f t="shared" si="0"/>
        <v/>
      </c>
      <c r="N17" s="14"/>
      <c r="O17" s="4" t="str">
        <f t="shared" si="2"/>
        <v>A11</v>
      </c>
    </row>
    <row r="18" ht="15" customHeight="1" spans="1:15">
      <c r="A18" s="13" t="str">
        <f t="shared" si="1"/>
        <v/>
      </c>
      <c r="B18" s="14"/>
      <c r="C18" s="14"/>
      <c r="D18" s="14"/>
      <c r="E18" s="14"/>
      <c r="F18" s="16"/>
      <c r="G18" s="36"/>
      <c r="H18" s="15"/>
      <c r="I18" s="16"/>
      <c r="J18" s="16"/>
      <c r="K18" s="16"/>
      <c r="L18" s="16"/>
      <c r="M18" s="46" t="str">
        <f t="shared" si="0"/>
        <v/>
      </c>
      <c r="N18" s="14"/>
      <c r="O18" s="4" t="str">
        <f t="shared" si="2"/>
        <v>A12</v>
      </c>
    </row>
    <row r="19" ht="15" customHeight="1" spans="1:15">
      <c r="A19" s="13" t="str">
        <f t="shared" si="1"/>
        <v/>
      </c>
      <c r="B19" s="14"/>
      <c r="C19" s="14"/>
      <c r="D19" s="14"/>
      <c r="E19" s="14"/>
      <c r="F19" s="16"/>
      <c r="G19" s="36"/>
      <c r="H19" s="15"/>
      <c r="I19" s="16"/>
      <c r="J19" s="16"/>
      <c r="K19" s="16"/>
      <c r="L19" s="16"/>
      <c r="M19" s="46" t="str">
        <f t="shared" si="0"/>
        <v/>
      </c>
      <c r="N19" s="14"/>
      <c r="O19" s="4" t="str">
        <f t="shared" si="2"/>
        <v>A13</v>
      </c>
    </row>
    <row r="20" ht="15" customHeight="1" spans="1:15">
      <c r="A20" s="13" t="str">
        <f t="shared" si="1"/>
        <v/>
      </c>
      <c r="B20" s="14"/>
      <c r="C20" s="14"/>
      <c r="D20" s="14"/>
      <c r="E20" s="14"/>
      <c r="F20" s="16"/>
      <c r="G20" s="36"/>
      <c r="H20" s="15"/>
      <c r="I20" s="16"/>
      <c r="J20" s="16"/>
      <c r="K20" s="16"/>
      <c r="L20" s="16"/>
      <c r="M20" s="46" t="str">
        <f t="shared" si="0"/>
        <v/>
      </c>
      <c r="N20" s="14"/>
      <c r="O20" s="4" t="str">
        <f t="shared" si="2"/>
        <v>A14</v>
      </c>
    </row>
    <row r="21" ht="15" customHeight="1" spans="1:15">
      <c r="A21" s="13" t="str">
        <f t="shared" si="1"/>
        <v/>
      </c>
      <c r="B21" s="14"/>
      <c r="C21" s="14"/>
      <c r="D21" s="14"/>
      <c r="E21" s="14"/>
      <c r="F21" s="16"/>
      <c r="G21" s="36"/>
      <c r="H21" s="15"/>
      <c r="I21" s="16"/>
      <c r="J21" s="16"/>
      <c r="K21" s="16"/>
      <c r="L21" s="16"/>
      <c r="M21" s="46" t="str">
        <f t="shared" si="0"/>
        <v/>
      </c>
      <c r="N21" s="14"/>
      <c r="O21" s="4" t="str">
        <f t="shared" si="2"/>
        <v>A15</v>
      </c>
    </row>
    <row r="22" ht="15" customHeight="1" spans="1:15">
      <c r="A22" s="13" t="str">
        <f t="shared" si="1"/>
        <v/>
      </c>
      <c r="B22" s="14"/>
      <c r="C22" s="14"/>
      <c r="D22" s="14"/>
      <c r="E22" s="14"/>
      <c r="F22" s="16"/>
      <c r="G22" s="36"/>
      <c r="H22" s="15"/>
      <c r="I22" s="16"/>
      <c r="J22" s="16"/>
      <c r="K22" s="16"/>
      <c r="L22" s="16"/>
      <c r="M22" s="46" t="str">
        <f t="shared" si="0"/>
        <v/>
      </c>
      <c r="N22" s="14"/>
      <c r="O22" s="4" t="str">
        <f t="shared" si="2"/>
        <v>A16</v>
      </c>
    </row>
    <row r="23" ht="15" customHeight="1" spans="1:16">
      <c r="A23" s="13" t="str">
        <f t="shared" si="1"/>
        <v/>
      </c>
      <c r="B23" s="14"/>
      <c r="C23" s="14"/>
      <c r="D23" s="14"/>
      <c r="E23" s="14"/>
      <c r="F23" s="16"/>
      <c r="G23" s="36"/>
      <c r="H23" s="15"/>
      <c r="I23" s="16"/>
      <c r="J23" s="16"/>
      <c r="K23" s="16"/>
      <c r="L23" s="16"/>
      <c r="M23" s="46" t="str">
        <f t="shared" si="0"/>
        <v/>
      </c>
      <c r="N23" s="14"/>
      <c r="O23" s="4" t="str">
        <f t="shared" si="2"/>
        <v>A17</v>
      </c>
      <c r="P23" s="5" t="str">
        <f t="array" ref="P23:P28">""</f>
        <v/>
      </c>
    </row>
    <row r="24" ht="15" customHeight="1" spans="1:16">
      <c r="A24" s="37" t="s">
        <v>1171</v>
      </c>
      <c r="B24" s="38"/>
      <c r="C24" s="38"/>
      <c r="D24" s="38"/>
      <c r="E24" s="38"/>
      <c r="F24" s="38"/>
      <c r="G24" s="38"/>
      <c r="H24" s="13"/>
      <c r="I24" s="16"/>
      <c r="J24" s="76">
        <f>SUM(J7:J23)</f>
        <v>0</v>
      </c>
      <c r="K24" s="76">
        <f>SUM(K7:K23)</f>
        <v>0</v>
      </c>
      <c r="L24" s="76">
        <f>SUM(L7:L23)</f>
        <v>0</v>
      </c>
      <c r="M24" s="46" t="str">
        <f t="shared" si="0"/>
        <v/>
      </c>
      <c r="N24" s="14"/>
      <c r="P24" s="5" t="str">
        <v/>
      </c>
    </row>
    <row r="25" ht="15" customHeight="1" spans="1:16">
      <c r="A25" s="37" t="s">
        <v>1172</v>
      </c>
      <c r="B25" s="38"/>
      <c r="C25" s="38"/>
      <c r="D25" s="38"/>
      <c r="E25" s="38"/>
      <c r="F25" s="38"/>
      <c r="G25" s="38"/>
      <c r="H25" s="13"/>
      <c r="I25" s="16"/>
      <c r="J25" s="76">
        <f>K24</f>
        <v>0</v>
      </c>
      <c r="K25" s="76"/>
      <c r="L25" s="76"/>
      <c r="M25" s="46"/>
      <c r="N25" s="14"/>
      <c r="P25" s="5" t="str">
        <v/>
      </c>
    </row>
    <row r="26" ht="15" customHeight="1" spans="1:16">
      <c r="A26" s="37" t="s">
        <v>1173</v>
      </c>
      <c r="B26" s="38"/>
      <c r="C26" s="72"/>
      <c r="D26" s="72"/>
      <c r="E26" s="72"/>
      <c r="F26" s="72"/>
      <c r="G26" s="72"/>
      <c r="H26" s="31"/>
      <c r="I26" s="16"/>
      <c r="J26" s="77">
        <f>J24-J25</f>
        <v>0</v>
      </c>
      <c r="K26" s="77"/>
      <c r="L26" s="77">
        <f>L24</f>
        <v>0</v>
      </c>
      <c r="M26" s="46" t="str">
        <f>IF(J26-K26=0,"",(L26-J26+K26)/(J26-K26)*100)</f>
        <v/>
      </c>
      <c r="N26" s="21"/>
      <c r="P26" s="5" t="str">
        <v/>
      </c>
    </row>
    <row r="27" ht="15" customHeight="1" spans="1:16">
      <c r="A27" s="3" t="str">
        <f>基本信息输入表!$K$6&amp;"填表人："&amp;基本信息输入表!$M$76</f>
        <v>产权持有单位填表人：</v>
      </c>
      <c r="L27" s="3" t="str">
        <f>"评估人员："&amp;基本信息输入表!$Q$76</f>
        <v>评估人员：</v>
      </c>
      <c r="O27" s="3" t="s">
        <v>474</v>
      </c>
      <c r="P27" s="5" t="str">
        <v/>
      </c>
    </row>
    <row r="28" customHeight="1" spans="1:16">
      <c r="A28" s="3" t="str">
        <f>"填表日期："&amp;YEAR(基本信息输入表!$O$76)&amp;"年"&amp;MONTH(基本信息输入表!$O$76)&amp;"月"&amp;DAY(基本信息输入表!$O$76)&amp;"日"</f>
        <v>填表日期：1900年1月0日</v>
      </c>
      <c r="P28" s="5" t="str">
        <v/>
      </c>
    </row>
  </sheetData>
  <mergeCells count="6">
    <mergeCell ref="A2:N2"/>
    <mergeCell ref="A3:N3"/>
    <mergeCell ref="A5:H5"/>
    <mergeCell ref="A24:B24"/>
    <mergeCell ref="A25:B25"/>
    <mergeCell ref="A26:B26"/>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0" orientation="landscape"/>
  <headerFooter scaleWithDoc="0">
    <oddFooter>&amp;C&amp;"Arial Narrow,常规"&amp;10 &amp;"宋体,常规"第&amp;"Arial Narrow,常规"&amp;P&amp;"宋体,常规"页，共&amp;"Arial Narrow,常规"&amp;N&amp;"宋体,常规"页</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dimension ref="A1:H29"/>
  <sheetViews>
    <sheetView showGridLines="0" workbookViewId="0">
      <selection activeCell="G25" sqref="G25"/>
    </sheetView>
  </sheetViews>
  <sheetFormatPr defaultColWidth="9" defaultRowHeight="15.75" customHeight="1" outlineLevelCol="7"/>
  <cols>
    <col min="1" max="1" width="8.69166666666667" style="3" customWidth="1"/>
    <col min="2" max="2" width="30.6916666666667" style="3" customWidth="1"/>
    <col min="3" max="6" width="18.6916666666667" style="3" customWidth="1"/>
    <col min="7" max="7" width="13" style="3" customWidth="1"/>
    <col min="8" max="9" width="9" style="3" customWidth="1"/>
    <col min="10" max="16384" width="9" style="3"/>
  </cols>
  <sheetData>
    <row r="1" customHeight="1" spans="1:1">
      <c r="A1" s="6" t="s">
        <v>0</v>
      </c>
    </row>
    <row r="2" s="1" customFormat="1" ht="30" customHeight="1" spans="1:1">
      <c r="A2" s="7" t="s">
        <v>1174</v>
      </c>
    </row>
    <row r="3" customHeight="1" spans="1:1">
      <c r="A3" s="4" t="str">
        <f>"评估基准日："&amp;TEXT(基本信息输入表!M7,"yyyy年mm月dd日")</f>
        <v>评估基准日：2024年06月30日</v>
      </c>
    </row>
    <row r="4" ht="14.25" customHeight="1" spans="1:7">
      <c r="A4" s="4"/>
      <c r="B4" s="4"/>
      <c r="C4" s="4"/>
      <c r="D4" s="4"/>
      <c r="E4" s="4"/>
      <c r="F4" s="4"/>
      <c r="G4" s="8" t="s">
        <v>1175</v>
      </c>
    </row>
    <row r="5" customHeight="1" spans="1:7">
      <c r="A5" s="3" t="str">
        <f>基本信息输入表!K6&amp;"："&amp;基本信息输入表!M6</f>
        <v>产权持有单位：贵州林东煤业发展有限责任公司</v>
      </c>
      <c r="G5" s="8" t="s">
        <v>445</v>
      </c>
    </row>
    <row r="6" s="2" customFormat="1" customHeight="1" spans="1:7">
      <c r="A6" s="34" t="s">
        <v>490</v>
      </c>
      <c r="B6" s="34" t="s">
        <v>268</v>
      </c>
      <c r="C6" s="34" t="s">
        <v>215</v>
      </c>
      <c r="D6" s="34" t="s">
        <v>284</v>
      </c>
      <c r="E6" s="34" t="s">
        <v>216</v>
      </c>
      <c r="F6" s="60" t="s">
        <v>289</v>
      </c>
      <c r="G6" s="34" t="s">
        <v>218</v>
      </c>
    </row>
    <row r="7" ht="15" customHeight="1" spans="1:7">
      <c r="A7" s="44" t="s">
        <v>1176</v>
      </c>
      <c r="B7" s="74" t="s">
        <v>293</v>
      </c>
      <c r="C7" s="62">
        <f>'4-15-1无形-土地'!N30</f>
        <v>0</v>
      </c>
      <c r="D7" s="62">
        <f>'4-15-1无形-土地'!O30</f>
        <v>0</v>
      </c>
      <c r="E7" s="62">
        <f>'4-15-1无形-土地'!S32</f>
        <v>0</v>
      </c>
      <c r="F7" s="46">
        <f>E7-C7+D7</f>
        <v>0</v>
      </c>
      <c r="G7" s="31" t="str">
        <f>IF(C7-D7=0,"",(E7-C7+D7)/(C7-D7)*100)</f>
        <v/>
      </c>
    </row>
    <row r="8" ht="15" customHeight="1" spans="1:7">
      <c r="A8" s="44" t="s">
        <v>1177</v>
      </c>
      <c r="B8" s="74" t="s">
        <v>1178</v>
      </c>
      <c r="C8" s="62">
        <f>'4-15-2无形-矿业权'!K28</f>
        <v>0</v>
      </c>
      <c r="D8" s="62">
        <f>'4-15-2无形-矿业权'!L28</f>
        <v>0</v>
      </c>
      <c r="E8" s="62">
        <f>'4-15-2无形-矿业权'!O30</f>
        <v>0</v>
      </c>
      <c r="F8" s="46">
        <f>E8-C8+D8</f>
        <v>0</v>
      </c>
      <c r="G8" s="31" t="str">
        <f>IF(C8-D8=0,"",(E8-C8+D8)/(C8-D8)*100)</f>
        <v/>
      </c>
    </row>
    <row r="9" ht="15" customHeight="1" spans="1:7">
      <c r="A9" s="44" t="s">
        <v>1179</v>
      </c>
      <c r="B9" s="74" t="s">
        <v>379</v>
      </c>
      <c r="C9" s="62">
        <f>'4-15-3无形-其他'!H25</f>
        <v>0</v>
      </c>
      <c r="D9" s="62">
        <f>'4-15-3无形-其他'!I25</f>
        <v>0</v>
      </c>
      <c r="E9" s="62">
        <f>'4-15-3无形-其他'!L27</f>
        <v>0</v>
      </c>
      <c r="F9" s="46">
        <f>E9-C9+D9</f>
        <v>0</v>
      </c>
      <c r="G9" s="31" t="str">
        <f>IF(C9-D9=0,"",(E9-C9+D9)/(C9-D9)*100)</f>
        <v/>
      </c>
    </row>
    <row r="10" ht="15" customHeight="1" spans="1:7">
      <c r="A10" s="44"/>
      <c r="B10" s="74"/>
      <c r="C10" s="62"/>
      <c r="D10" s="62"/>
      <c r="E10" s="46"/>
      <c r="F10" s="46"/>
      <c r="G10" s="31"/>
    </row>
    <row r="11" ht="15" customHeight="1" spans="1:7">
      <c r="A11" s="44"/>
      <c r="B11" s="74"/>
      <c r="C11" s="62"/>
      <c r="D11" s="62"/>
      <c r="E11" s="46"/>
      <c r="F11" s="46"/>
      <c r="G11" s="31"/>
    </row>
    <row r="12" ht="15" customHeight="1" spans="1:7">
      <c r="A12" s="44"/>
      <c r="B12" s="74"/>
      <c r="C12" s="62"/>
      <c r="D12" s="62"/>
      <c r="E12" s="46"/>
      <c r="F12" s="46"/>
      <c r="G12" s="31"/>
    </row>
    <row r="13" ht="15" customHeight="1" spans="1:7">
      <c r="A13" s="44"/>
      <c r="B13" s="74"/>
      <c r="C13" s="62"/>
      <c r="D13" s="62"/>
      <c r="E13" s="46"/>
      <c r="F13" s="46"/>
      <c r="G13" s="31"/>
    </row>
    <row r="14" ht="15" customHeight="1" spans="1:7">
      <c r="A14" s="44"/>
      <c r="B14" s="74"/>
      <c r="C14" s="62"/>
      <c r="D14" s="62"/>
      <c r="E14" s="46"/>
      <c r="F14" s="46"/>
      <c r="G14" s="31"/>
    </row>
    <row r="15" ht="15" customHeight="1" spans="1:7">
      <c r="A15" s="44"/>
      <c r="B15" s="74"/>
      <c r="C15" s="62"/>
      <c r="D15" s="62"/>
      <c r="E15" s="46"/>
      <c r="F15" s="46"/>
      <c r="G15" s="31"/>
    </row>
    <row r="16" ht="15" customHeight="1" spans="1:7">
      <c r="A16" s="44"/>
      <c r="B16" s="74"/>
      <c r="C16" s="62"/>
      <c r="D16" s="62"/>
      <c r="E16" s="46"/>
      <c r="F16" s="46"/>
      <c r="G16" s="31"/>
    </row>
    <row r="17" ht="15" customHeight="1" spans="1:7">
      <c r="A17" s="44"/>
      <c r="B17" s="74"/>
      <c r="C17" s="62"/>
      <c r="D17" s="62"/>
      <c r="E17" s="46"/>
      <c r="F17" s="46"/>
      <c r="G17" s="31"/>
    </row>
    <row r="18" ht="15" customHeight="1" spans="1:7">
      <c r="A18" s="44"/>
      <c r="B18" s="74"/>
      <c r="C18" s="62"/>
      <c r="D18" s="62"/>
      <c r="E18" s="46"/>
      <c r="F18" s="46"/>
      <c r="G18" s="31"/>
    </row>
    <row r="19" ht="15" customHeight="1" spans="1:7">
      <c r="A19" s="44"/>
      <c r="B19" s="74"/>
      <c r="C19" s="62"/>
      <c r="D19" s="62"/>
      <c r="E19" s="46"/>
      <c r="F19" s="46"/>
      <c r="G19" s="31"/>
    </row>
    <row r="20" ht="15" customHeight="1" spans="1:7">
      <c r="A20" s="44"/>
      <c r="B20" s="74"/>
      <c r="C20" s="62"/>
      <c r="D20" s="62"/>
      <c r="E20" s="46"/>
      <c r="F20" s="46"/>
      <c r="G20" s="31"/>
    </row>
    <row r="21" ht="15" customHeight="1" spans="1:7">
      <c r="A21" s="44"/>
      <c r="B21" s="74"/>
      <c r="C21" s="62"/>
      <c r="D21" s="62"/>
      <c r="E21" s="46"/>
      <c r="F21" s="46"/>
      <c r="G21" s="31"/>
    </row>
    <row r="22" ht="15" customHeight="1" spans="1:7">
      <c r="A22" s="44"/>
      <c r="B22" s="74"/>
      <c r="C22" s="62"/>
      <c r="D22" s="62"/>
      <c r="E22" s="46"/>
      <c r="F22" s="46"/>
      <c r="G22" s="31"/>
    </row>
    <row r="23" ht="15" customHeight="1" spans="1:7">
      <c r="A23" s="44"/>
      <c r="B23" s="74"/>
      <c r="C23" s="62"/>
      <c r="D23" s="62"/>
      <c r="E23" s="46"/>
      <c r="F23" s="46"/>
      <c r="G23" s="31"/>
    </row>
    <row r="24" ht="15" customHeight="1" spans="1:7">
      <c r="A24" s="44" t="s">
        <v>1180</v>
      </c>
      <c r="B24" s="63"/>
      <c r="C24" s="62">
        <f>SUM(C7:C23)</f>
        <v>0</v>
      </c>
      <c r="D24" s="62">
        <f>SUM(D7:D23)</f>
        <v>0</v>
      </c>
      <c r="E24" s="62">
        <f>SUM(E7:E23)</f>
        <v>0</v>
      </c>
      <c r="F24" s="46">
        <f>SUM(F7:F23)</f>
        <v>0</v>
      </c>
      <c r="G24" s="31" t="str">
        <f>IF(C24-D24=0,"",(E24-C24+D24)/(C24-D24)*100)</f>
        <v/>
      </c>
    </row>
    <row r="25" ht="15" customHeight="1" spans="1:7">
      <c r="A25" s="44" t="s">
        <v>794</v>
      </c>
      <c r="B25" s="63"/>
      <c r="C25" s="62">
        <f>'4-15-1无形-土地'!N30</f>
        <v>0</v>
      </c>
      <c r="D25" s="62"/>
      <c r="E25" s="62">
        <f>'4-15-1无形-土地'!S32</f>
        <v>0</v>
      </c>
      <c r="F25" s="46"/>
      <c r="G25" s="31"/>
    </row>
    <row r="26" ht="15" customHeight="1" spans="1:7">
      <c r="A26" s="44" t="s">
        <v>1181</v>
      </c>
      <c r="B26" s="63"/>
      <c r="C26" s="75">
        <f>D24</f>
        <v>0</v>
      </c>
      <c r="D26" s="75"/>
      <c r="E26" s="46"/>
      <c r="F26" s="46"/>
      <c r="G26" s="31"/>
    </row>
    <row r="27" ht="15" customHeight="1" spans="1:7">
      <c r="A27" s="44" t="s">
        <v>1182</v>
      </c>
      <c r="B27" s="63"/>
      <c r="C27" s="62">
        <f>C24-C26</f>
        <v>0</v>
      </c>
      <c r="D27" s="62"/>
      <c r="E27" s="62">
        <f>E24-E26</f>
        <v>0</v>
      </c>
      <c r="F27" s="46">
        <f>E27-C27</f>
        <v>0</v>
      </c>
      <c r="G27" s="31" t="str">
        <f>IF(C27=0,"",F27/C27*100)</f>
        <v/>
      </c>
    </row>
    <row r="28" customHeight="1" spans="1:8">
      <c r="A28" s="3" t="str">
        <f>基本信息输入表!$K$6&amp;"填表人："&amp;基本信息输入表!$M$77</f>
        <v>产权持有单位填表人：</v>
      </c>
      <c r="E28" s="3" t="str">
        <f>"评估人员："&amp;基本信息输入表!$Q$77</f>
        <v>评估人员：</v>
      </c>
      <c r="H28" s="3" t="s">
        <v>474</v>
      </c>
    </row>
    <row r="29" customHeight="1" spans="1:1">
      <c r="A29" s="3" t="str">
        <f>"填表日期："&amp;YEAR(基本信息输入表!$O$77)&amp;"年"&amp;MONTH(基本信息输入表!$O$77)&amp;"月"&amp;DAY(基本信息输入表!$O$77)&amp;"日"</f>
        <v>填表日期：1900年1月0日</v>
      </c>
    </row>
  </sheetData>
  <mergeCells count="6">
    <mergeCell ref="A2:G2"/>
    <mergeCell ref="A3:G3"/>
    <mergeCell ref="A24:B24"/>
    <mergeCell ref="A25:B25"/>
    <mergeCell ref="A26:B26"/>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6"/>
  <dimension ref="A1:W34"/>
  <sheetViews>
    <sheetView showGridLines="0" workbookViewId="0">
      <selection activeCell="G25" sqref="G25"/>
    </sheetView>
  </sheetViews>
  <sheetFormatPr defaultColWidth="9" defaultRowHeight="15.75" customHeight="1"/>
  <cols>
    <col min="1" max="1" width="4.5" style="3" customWidth="1"/>
    <col min="2" max="2" width="11.6916666666667" style="3" customWidth="1"/>
    <col min="3" max="3" width="8.69166666666667" style="3" customWidth="1"/>
    <col min="4" max="4" width="9.5" style="3" customWidth="1"/>
    <col min="5" max="6" width="7.69166666666667" style="3" customWidth="1"/>
    <col min="7" max="7" width="7.19166666666667" style="3" customWidth="1"/>
    <col min="8" max="11" width="5.19166666666667" style="3" customWidth="1"/>
    <col min="12" max="12" width="8" style="3" customWidth="1"/>
    <col min="13" max="13" width="11" style="3" customWidth="1"/>
    <col min="14" max="14" width="11.1916666666667" style="3" customWidth="1"/>
    <col min="15" max="18" width="8" style="3" customWidth="1"/>
    <col min="19" max="19" width="9.69166666666667" style="3" customWidth="1"/>
    <col min="20" max="20" width="7.69166666666667" style="3" customWidth="1"/>
    <col min="21" max="21" width="8" style="3" customWidth="1"/>
    <col min="22" max="22" width="16.1916666666667" style="3" customWidth="1"/>
    <col min="23" max="23" width="5.69166666666667" style="5" customWidth="1"/>
    <col min="24" max="16384" width="9" style="3"/>
  </cols>
  <sheetData>
    <row r="1" customHeight="1" spans="1:23">
      <c r="A1" s="6" t="s">
        <v>0</v>
      </c>
      <c r="V1" s="22" t="str">
        <f t="array" ref="V1:W1">"请勿删除或清空该列内容"</f>
        <v>请勿删除或清空该列内容</v>
      </c>
      <c r="W1" s="23" t="str">
        <v>请勿删除或清空该列内容</v>
      </c>
    </row>
    <row r="2" s="1" customFormat="1" ht="30" customHeight="1" spans="1:23">
      <c r="A2" s="7" t="s">
        <v>1183</v>
      </c>
      <c r="W2" s="25" t="str">
        <f t="array" ref="W2:W7">""</f>
        <v/>
      </c>
    </row>
    <row r="3" customHeight="1" spans="1:23">
      <c r="A3" s="4" t="str">
        <f>"评估基准日："&amp;TEXT(基本信息输入表!M7,"yyyy年mm月dd日")</f>
        <v>评估基准日：2024年06月30日</v>
      </c>
      <c r="W3" s="5" t="str">
        <v/>
      </c>
    </row>
    <row r="4" ht="14.25" customHeight="1" spans="1:23">
      <c r="A4" s="4"/>
      <c r="B4" s="4"/>
      <c r="C4" s="4"/>
      <c r="D4" s="4"/>
      <c r="E4" s="4"/>
      <c r="F4" s="4"/>
      <c r="G4" s="4"/>
      <c r="H4" s="4"/>
      <c r="I4" s="4"/>
      <c r="J4" s="4"/>
      <c r="K4" s="4"/>
      <c r="L4" s="4"/>
      <c r="M4" s="4"/>
      <c r="N4" s="4"/>
      <c r="O4" s="4"/>
      <c r="P4" s="4"/>
      <c r="Q4" s="4"/>
      <c r="R4" s="4"/>
      <c r="S4" s="4"/>
      <c r="T4" s="8" t="s">
        <v>1184</v>
      </c>
      <c r="W4" s="5" t="str">
        <v/>
      </c>
    </row>
    <row r="5" customHeight="1" spans="1:23">
      <c r="A5" s="3" t="str">
        <f>基本信息输入表!K6&amp;"："&amp;基本信息输入表!M6</f>
        <v>产权持有单位：贵州林东煤业发展有限责任公司</v>
      </c>
      <c r="T5" s="73" t="s">
        <v>445</v>
      </c>
      <c r="U5" s="10"/>
      <c r="W5" s="5" t="str">
        <v/>
      </c>
    </row>
    <row r="6" s="2" customFormat="1" ht="24" customHeight="1" spans="1:23">
      <c r="A6" s="11" t="s">
        <v>472</v>
      </c>
      <c r="B6" s="11" t="s">
        <v>921</v>
      </c>
      <c r="C6" s="11" t="s">
        <v>922</v>
      </c>
      <c r="D6" s="11" t="s">
        <v>923</v>
      </c>
      <c r="E6" s="11" t="s">
        <v>924</v>
      </c>
      <c r="F6" s="11" t="s">
        <v>925</v>
      </c>
      <c r="G6" s="11" t="s">
        <v>926</v>
      </c>
      <c r="H6" s="11" t="s">
        <v>927</v>
      </c>
      <c r="I6" s="11" t="s">
        <v>714</v>
      </c>
      <c r="J6" s="11" t="s">
        <v>928</v>
      </c>
      <c r="K6" s="11" t="s">
        <v>929</v>
      </c>
      <c r="L6" s="11" t="s">
        <v>930</v>
      </c>
      <c r="M6" s="11" t="s">
        <v>708</v>
      </c>
      <c r="N6" s="12" t="s">
        <v>215</v>
      </c>
      <c r="O6" s="12" t="s">
        <v>284</v>
      </c>
      <c r="P6" s="12" t="s">
        <v>931</v>
      </c>
      <c r="Q6" s="12" t="s">
        <v>144</v>
      </c>
      <c r="R6" s="12" t="s">
        <v>648</v>
      </c>
      <c r="S6" s="11" t="s">
        <v>216</v>
      </c>
      <c r="T6" s="11" t="s">
        <v>218</v>
      </c>
      <c r="U6" s="11" t="s">
        <v>348</v>
      </c>
      <c r="V6" s="2" t="s">
        <v>518</v>
      </c>
      <c r="W6" s="26" t="str">
        <v/>
      </c>
    </row>
    <row r="7" ht="15" customHeight="1" spans="1:23">
      <c r="A7" s="13" t="str">
        <f t="shared" ref="A7" si="0">IF(C7="","",ROW()-6)</f>
        <v/>
      </c>
      <c r="B7" s="71"/>
      <c r="C7" s="14"/>
      <c r="D7" s="14"/>
      <c r="E7" s="14"/>
      <c r="F7" s="15"/>
      <c r="G7" s="15"/>
      <c r="H7" s="14"/>
      <c r="I7" s="14"/>
      <c r="J7" s="54"/>
      <c r="K7" s="14"/>
      <c r="L7" s="54"/>
      <c r="M7" s="16"/>
      <c r="N7" s="16"/>
      <c r="O7" s="16"/>
      <c r="P7" s="16"/>
      <c r="Q7" s="16"/>
      <c r="R7" s="16"/>
      <c r="S7" s="16"/>
      <c r="T7" s="46" t="str">
        <f t="shared" ref="T7" si="1">IF(N7-O7=0,"",(S7-N7+O7)/(N7-O7)*100)</f>
        <v/>
      </c>
      <c r="U7" s="14"/>
      <c r="V7" s="4" t="str">
        <f>"A"&amp;ROW()-6</f>
        <v>A1</v>
      </c>
      <c r="W7" s="5" t="str">
        <v/>
      </c>
    </row>
    <row r="8" ht="15" customHeight="1" spans="1:22">
      <c r="A8" s="13" t="str">
        <f t="shared" ref="A8:A29" si="2">IF(C8="","",ROW()-6)</f>
        <v/>
      </c>
      <c r="B8" s="71"/>
      <c r="C8" s="14"/>
      <c r="D8" s="14"/>
      <c r="E8" s="14"/>
      <c r="F8" s="15"/>
      <c r="G8" s="15"/>
      <c r="H8" s="14"/>
      <c r="I8" s="14"/>
      <c r="J8" s="54"/>
      <c r="K8" s="14"/>
      <c r="L8" s="54"/>
      <c r="M8" s="16"/>
      <c r="N8" s="16"/>
      <c r="O8" s="16"/>
      <c r="P8" s="16"/>
      <c r="Q8" s="16"/>
      <c r="R8" s="16"/>
      <c r="S8" s="16"/>
      <c r="T8" s="46" t="str">
        <f t="shared" ref="T8:T32" si="3">IF(N8-O8=0,"",(S8-N8+O8)/(N8-O8)*100)</f>
        <v/>
      </c>
      <c r="U8" s="14"/>
      <c r="V8" s="4" t="str">
        <f t="shared" ref="V8:V29" si="4">"A"&amp;ROW()-6</f>
        <v>A2</v>
      </c>
    </row>
    <row r="9" ht="15" customHeight="1" spans="1:22">
      <c r="A9" s="13" t="str">
        <f t="shared" si="2"/>
        <v/>
      </c>
      <c r="B9" s="71"/>
      <c r="C9" s="14"/>
      <c r="D9" s="14"/>
      <c r="E9" s="14"/>
      <c r="F9" s="15"/>
      <c r="G9" s="15"/>
      <c r="H9" s="14"/>
      <c r="I9" s="14"/>
      <c r="J9" s="54"/>
      <c r="K9" s="14"/>
      <c r="L9" s="54"/>
      <c r="M9" s="16"/>
      <c r="N9" s="16"/>
      <c r="O9" s="16"/>
      <c r="P9" s="16"/>
      <c r="Q9" s="16"/>
      <c r="R9" s="16"/>
      <c r="S9" s="16"/>
      <c r="T9" s="46" t="str">
        <f t="shared" si="3"/>
        <v/>
      </c>
      <c r="U9" s="14"/>
      <c r="V9" s="4" t="str">
        <f t="shared" si="4"/>
        <v>A3</v>
      </c>
    </row>
    <row r="10" ht="15" customHeight="1" spans="1:22">
      <c r="A10" s="13" t="str">
        <f t="shared" si="2"/>
        <v/>
      </c>
      <c r="B10" s="71"/>
      <c r="C10" s="14"/>
      <c r="D10" s="14"/>
      <c r="E10" s="14"/>
      <c r="F10" s="15"/>
      <c r="G10" s="15"/>
      <c r="H10" s="14"/>
      <c r="I10" s="14"/>
      <c r="J10" s="54"/>
      <c r="K10" s="14"/>
      <c r="L10" s="54"/>
      <c r="M10" s="16"/>
      <c r="N10" s="16"/>
      <c r="O10" s="16"/>
      <c r="P10" s="16"/>
      <c r="Q10" s="16"/>
      <c r="R10" s="16"/>
      <c r="S10" s="16"/>
      <c r="T10" s="46" t="str">
        <f t="shared" si="3"/>
        <v/>
      </c>
      <c r="U10" s="14"/>
      <c r="V10" s="4" t="str">
        <f t="shared" si="4"/>
        <v>A4</v>
      </c>
    </row>
    <row r="11" ht="15" customHeight="1" spans="1:22">
      <c r="A11" s="13" t="str">
        <f t="shared" si="2"/>
        <v/>
      </c>
      <c r="B11" s="71"/>
      <c r="C11" s="14"/>
      <c r="D11" s="14"/>
      <c r="E11" s="14"/>
      <c r="F11" s="15"/>
      <c r="G11" s="15"/>
      <c r="H11" s="14"/>
      <c r="I11" s="14"/>
      <c r="J11" s="54"/>
      <c r="K11" s="14"/>
      <c r="L11" s="54"/>
      <c r="M11" s="16"/>
      <c r="N11" s="16"/>
      <c r="O11" s="16"/>
      <c r="P11" s="16"/>
      <c r="Q11" s="16"/>
      <c r="R11" s="16"/>
      <c r="S11" s="16"/>
      <c r="T11" s="46" t="str">
        <f t="shared" si="3"/>
        <v/>
      </c>
      <c r="U11" s="14"/>
      <c r="V11" s="4" t="str">
        <f t="shared" si="4"/>
        <v>A5</v>
      </c>
    </row>
    <row r="12" ht="15" customHeight="1" spans="1:22">
      <c r="A12" s="13" t="str">
        <f t="shared" si="2"/>
        <v/>
      </c>
      <c r="B12" s="71"/>
      <c r="C12" s="14"/>
      <c r="D12" s="14"/>
      <c r="E12" s="14"/>
      <c r="F12" s="15"/>
      <c r="G12" s="15"/>
      <c r="H12" s="14"/>
      <c r="I12" s="14"/>
      <c r="J12" s="54"/>
      <c r="K12" s="14"/>
      <c r="L12" s="54"/>
      <c r="M12" s="16"/>
      <c r="N12" s="16"/>
      <c r="O12" s="16"/>
      <c r="P12" s="16"/>
      <c r="Q12" s="16"/>
      <c r="R12" s="16"/>
      <c r="S12" s="16"/>
      <c r="T12" s="46" t="str">
        <f t="shared" si="3"/>
        <v/>
      </c>
      <c r="U12" s="14"/>
      <c r="V12" s="4" t="str">
        <f t="shared" si="4"/>
        <v>A6</v>
      </c>
    </row>
    <row r="13" ht="15" customHeight="1" spans="1:22">
      <c r="A13" s="13" t="str">
        <f t="shared" si="2"/>
        <v/>
      </c>
      <c r="B13" s="71"/>
      <c r="C13" s="14"/>
      <c r="D13" s="14"/>
      <c r="E13" s="14"/>
      <c r="F13" s="15"/>
      <c r="G13" s="15"/>
      <c r="H13" s="14"/>
      <c r="I13" s="14"/>
      <c r="J13" s="54"/>
      <c r="K13" s="14"/>
      <c r="L13" s="54"/>
      <c r="M13" s="16"/>
      <c r="N13" s="16"/>
      <c r="O13" s="16"/>
      <c r="P13" s="16"/>
      <c r="Q13" s="16"/>
      <c r="R13" s="16"/>
      <c r="S13" s="16"/>
      <c r="T13" s="46" t="str">
        <f t="shared" si="3"/>
        <v/>
      </c>
      <c r="U13" s="14"/>
      <c r="V13" s="4" t="str">
        <f t="shared" si="4"/>
        <v>A7</v>
      </c>
    </row>
    <row r="14" ht="15" customHeight="1" spans="1:22">
      <c r="A14" s="13" t="str">
        <f t="shared" si="2"/>
        <v/>
      </c>
      <c r="B14" s="71"/>
      <c r="C14" s="14"/>
      <c r="D14" s="14"/>
      <c r="E14" s="14"/>
      <c r="F14" s="15"/>
      <c r="G14" s="15"/>
      <c r="H14" s="14"/>
      <c r="I14" s="14"/>
      <c r="J14" s="54"/>
      <c r="K14" s="14"/>
      <c r="L14" s="54"/>
      <c r="M14" s="16"/>
      <c r="N14" s="16"/>
      <c r="O14" s="16"/>
      <c r="P14" s="16"/>
      <c r="Q14" s="16"/>
      <c r="R14" s="16"/>
      <c r="S14" s="16"/>
      <c r="T14" s="46" t="str">
        <f t="shared" si="3"/>
        <v/>
      </c>
      <c r="U14" s="14"/>
      <c r="V14" s="4" t="str">
        <f t="shared" si="4"/>
        <v>A8</v>
      </c>
    </row>
    <row r="15" ht="15" customHeight="1" spans="1:22">
      <c r="A15" s="13" t="str">
        <f t="shared" si="2"/>
        <v/>
      </c>
      <c r="B15" s="71"/>
      <c r="C15" s="14"/>
      <c r="D15" s="14"/>
      <c r="E15" s="14"/>
      <c r="F15" s="15"/>
      <c r="G15" s="15"/>
      <c r="H15" s="14"/>
      <c r="I15" s="14"/>
      <c r="J15" s="54"/>
      <c r="K15" s="14"/>
      <c r="L15" s="54"/>
      <c r="M15" s="16"/>
      <c r="N15" s="16"/>
      <c r="O15" s="16"/>
      <c r="P15" s="16"/>
      <c r="Q15" s="16"/>
      <c r="R15" s="16"/>
      <c r="S15" s="16"/>
      <c r="T15" s="46" t="str">
        <f t="shared" si="3"/>
        <v/>
      </c>
      <c r="U15" s="14"/>
      <c r="V15" s="4" t="str">
        <f t="shared" si="4"/>
        <v>A9</v>
      </c>
    </row>
    <row r="16" ht="15" customHeight="1" spans="1:22">
      <c r="A16" s="13" t="str">
        <f t="shared" si="2"/>
        <v/>
      </c>
      <c r="B16" s="71"/>
      <c r="C16" s="14"/>
      <c r="D16" s="14"/>
      <c r="E16" s="14"/>
      <c r="F16" s="15"/>
      <c r="G16" s="15"/>
      <c r="H16" s="14"/>
      <c r="I16" s="14"/>
      <c r="J16" s="54"/>
      <c r="K16" s="14"/>
      <c r="L16" s="54"/>
      <c r="M16" s="16"/>
      <c r="N16" s="16"/>
      <c r="O16" s="16"/>
      <c r="P16" s="16"/>
      <c r="Q16" s="16"/>
      <c r="R16" s="16"/>
      <c r="S16" s="16"/>
      <c r="T16" s="46" t="str">
        <f t="shared" si="3"/>
        <v/>
      </c>
      <c r="U16" s="14"/>
      <c r="V16" s="4" t="str">
        <f t="shared" si="4"/>
        <v>A10</v>
      </c>
    </row>
    <row r="17" ht="15" customHeight="1" spans="1:22">
      <c r="A17" s="13" t="str">
        <f t="shared" si="2"/>
        <v/>
      </c>
      <c r="B17" s="71"/>
      <c r="C17" s="14"/>
      <c r="D17" s="14"/>
      <c r="E17" s="14"/>
      <c r="F17" s="15"/>
      <c r="G17" s="15"/>
      <c r="H17" s="14"/>
      <c r="I17" s="14"/>
      <c r="J17" s="54"/>
      <c r="K17" s="14"/>
      <c r="L17" s="54"/>
      <c r="M17" s="16"/>
      <c r="N17" s="16"/>
      <c r="O17" s="16"/>
      <c r="P17" s="16"/>
      <c r="Q17" s="16"/>
      <c r="R17" s="16"/>
      <c r="S17" s="16"/>
      <c r="T17" s="46" t="str">
        <f t="shared" si="3"/>
        <v/>
      </c>
      <c r="U17" s="14"/>
      <c r="V17" s="4" t="str">
        <f t="shared" si="4"/>
        <v>A11</v>
      </c>
    </row>
    <row r="18" ht="15" customHeight="1" spans="1:22">
      <c r="A18" s="13" t="str">
        <f t="shared" si="2"/>
        <v/>
      </c>
      <c r="B18" s="71"/>
      <c r="C18" s="14"/>
      <c r="D18" s="14"/>
      <c r="E18" s="14"/>
      <c r="F18" s="15"/>
      <c r="G18" s="15"/>
      <c r="H18" s="14"/>
      <c r="I18" s="14"/>
      <c r="J18" s="54"/>
      <c r="K18" s="14"/>
      <c r="L18" s="54"/>
      <c r="M18" s="16"/>
      <c r="N18" s="16"/>
      <c r="O18" s="16"/>
      <c r="P18" s="16"/>
      <c r="Q18" s="16"/>
      <c r="R18" s="16"/>
      <c r="S18" s="16"/>
      <c r="T18" s="46" t="str">
        <f t="shared" si="3"/>
        <v/>
      </c>
      <c r="U18" s="14"/>
      <c r="V18" s="4" t="str">
        <f t="shared" si="4"/>
        <v>A12</v>
      </c>
    </row>
    <row r="19" ht="15" customHeight="1" spans="1:22">
      <c r="A19" s="13" t="str">
        <f t="shared" si="2"/>
        <v/>
      </c>
      <c r="B19" s="71"/>
      <c r="C19" s="14"/>
      <c r="D19" s="14"/>
      <c r="E19" s="14"/>
      <c r="F19" s="15"/>
      <c r="G19" s="15"/>
      <c r="H19" s="14"/>
      <c r="I19" s="14"/>
      <c r="J19" s="54"/>
      <c r="K19" s="14"/>
      <c r="L19" s="54"/>
      <c r="M19" s="16"/>
      <c r="N19" s="16"/>
      <c r="O19" s="16"/>
      <c r="P19" s="16"/>
      <c r="Q19" s="16"/>
      <c r="R19" s="16"/>
      <c r="S19" s="16"/>
      <c r="T19" s="46" t="str">
        <f t="shared" si="3"/>
        <v/>
      </c>
      <c r="U19" s="14"/>
      <c r="V19" s="4" t="str">
        <f t="shared" si="4"/>
        <v>A13</v>
      </c>
    </row>
    <row r="20" ht="15" customHeight="1" spans="1:22">
      <c r="A20" s="13" t="str">
        <f t="shared" si="2"/>
        <v/>
      </c>
      <c r="B20" s="71"/>
      <c r="C20" s="14"/>
      <c r="D20" s="14"/>
      <c r="E20" s="14"/>
      <c r="F20" s="15"/>
      <c r="G20" s="15"/>
      <c r="H20" s="14"/>
      <c r="I20" s="14"/>
      <c r="J20" s="54"/>
      <c r="K20" s="14"/>
      <c r="L20" s="54"/>
      <c r="M20" s="16"/>
      <c r="N20" s="16"/>
      <c r="O20" s="16"/>
      <c r="P20" s="16"/>
      <c r="Q20" s="16"/>
      <c r="R20" s="16"/>
      <c r="S20" s="16"/>
      <c r="T20" s="46" t="str">
        <f t="shared" si="3"/>
        <v/>
      </c>
      <c r="U20" s="14"/>
      <c r="V20" s="4" t="str">
        <f t="shared" si="4"/>
        <v>A14</v>
      </c>
    </row>
    <row r="21" ht="15" customHeight="1" spans="1:22">
      <c r="A21" s="13" t="str">
        <f t="shared" si="2"/>
        <v/>
      </c>
      <c r="B21" s="71"/>
      <c r="C21" s="14"/>
      <c r="D21" s="14"/>
      <c r="E21" s="14"/>
      <c r="F21" s="15"/>
      <c r="G21" s="15"/>
      <c r="H21" s="14"/>
      <c r="I21" s="14"/>
      <c r="J21" s="54"/>
      <c r="K21" s="14"/>
      <c r="L21" s="54"/>
      <c r="M21" s="16"/>
      <c r="N21" s="16"/>
      <c r="O21" s="16"/>
      <c r="P21" s="16"/>
      <c r="Q21" s="16"/>
      <c r="R21" s="16"/>
      <c r="S21" s="16"/>
      <c r="T21" s="46" t="str">
        <f t="shared" si="3"/>
        <v/>
      </c>
      <c r="U21" s="14"/>
      <c r="V21" s="4" t="str">
        <f t="shared" si="4"/>
        <v>A15</v>
      </c>
    </row>
    <row r="22" ht="15" customHeight="1" spans="1:22">
      <c r="A22" s="13" t="str">
        <f t="shared" si="2"/>
        <v/>
      </c>
      <c r="B22" s="71"/>
      <c r="C22" s="14"/>
      <c r="D22" s="14"/>
      <c r="E22" s="14"/>
      <c r="F22" s="15"/>
      <c r="G22" s="15"/>
      <c r="H22" s="14"/>
      <c r="I22" s="14"/>
      <c r="J22" s="54"/>
      <c r="K22" s="14"/>
      <c r="L22" s="54"/>
      <c r="M22" s="16"/>
      <c r="N22" s="16"/>
      <c r="O22" s="16"/>
      <c r="P22" s="16"/>
      <c r="Q22" s="16"/>
      <c r="R22" s="16"/>
      <c r="S22" s="16"/>
      <c r="T22" s="46" t="str">
        <f t="shared" si="3"/>
        <v/>
      </c>
      <c r="U22" s="14"/>
      <c r="V22" s="4" t="str">
        <f t="shared" si="4"/>
        <v>A16</v>
      </c>
    </row>
    <row r="23" ht="15" customHeight="1" spans="1:22">
      <c r="A23" s="13" t="str">
        <f t="shared" si="2"/>
        <v/>
      </c>
      <c r="B23" s="71"/>
      <c r="C23" s="14"/>
      <c r="D23" s="14"/>
      <c r="E23" s="14"/>
      <c r="F23" s="15"/>
      <c r="G23" s="15"/>
      <c r="H23" s="14"/>
      <c r="I23" s="14"/>
      <c r="J23" s="54"/>
      <c r="K23" s="14"/>
      <c r="L23" s="54"/>
      <c r="M23" s="16"/>
      <c r="N23" s="16"/>
      <c r="O23" s="16"/>
      <c r="P23" s="16"/>
      <c r="Q23" s="16"/>
      <c r="R23" s="16"/>
      <c r="S23" s="16"/>
      <c r="T23" s="46" t="str">
        <f t="shared" si="3"/>
        <v/>
      </c>
      <c r="U23" s="14"/>
      <c r="V23" s="4" t="str">
        <f t="shared" si="4"/>
        <v>A17</v>
      </c>
    </row>
    <row r="24" ht="15" customHeight="1" spans="1:22">
      <c r="A24" s="13" t="str">
        <f t="shared" si="2"/>
        <v/>
      </c>
      <c r="B24" s="71"/>
      <c r="C24" s="14"/>
      <c r="D24" s="14"/>
      <c r="E24" s="14"/>
      <c r="F24" s="15"/>
      <c r="G24" s="15"/>
      <c r="H24" s="14"/>
      <c r="I24" s="14"/>
      <c r="J24" s="54"/>
      <c r="K24" s="14"/>
      <c r="L24" s="54"/>
      <c r="M24" s="16"/>
      <c r="N24" s="16"/>
      <c r="O24" s="16"/>
      <c r="P24" s="16"/>
      <c r="Q24" s="16"/>
      <c r="R24" s="16"/>
      <c r="S24" s="16"/>
      <c r="T24" s="46" t="str">
        <f t="shared" si="3"/>
        <v/>
      </c>
      <c r="U24" s="14"/>
      <c r="V24" s="4" t="str">
        <f t="shared" si="4"/>
        <v>A18</v>
      </c>
    </row>
    <row r="25" ht="15" customHeight="1" spans="1:22">
      <c r="A25" s="13" t="str">
        <f t="shared" si="2"/>
        <v/>
      </c>
      <c r="B25" s="71"/>
      <c r="C25" s="14"/>
      <c r="D25" s="14"/>
      <c r="E25" s="14"/>
      <c r="F25" s="15"/>
      <c r="G25" s="15"/>
      <c r="H25" s="14"/>
      <c r="I25" s="14"/>
      <c r="J25" s="54"/>
      <c r="K25" s="14"/>
      <c r="L25" s="54"/>
      <c r="M25" s="16"/>
      <c r="N25" s="16"/>
      <c r="O25" s="16"/>
      <c r="P25" s="16"/>
      <c r="Q25" s="16"/>
      <c r="R25" s="16"/>
      <c r="S25" s="16"/>
      <c r="T25" s="46" t="str">
        <f t="shared" si="3"/>
        <v/>
      </c>
      <c r="U25" s="14"/>
      <c r="V25" s="4" t="str">
        <f t="shared" si="4"/>
        <v>A19</v>
      </c>
    </row>
    <row r="26" ht="15" customHeight="1" spans="1:22">
      <c r="A26" s="13" t="str">
        <f t="shared" si="2"/>
        <v/>
      </c>
      <c r="B26" s="71"/>
      <c r="C26" s="14"/>
      <c r="D26" s="14"/>
      <c r="E26" s="14"/>
      <c r="F26" s="15"/>
      <c r="G26" s="15"/>
      <c r="H26" s="14"/>
      <c r="I26" s="14"/>
      <c r="J26" s="54"/>
      <c r="K26" s="14"/>
      <c r="L26" s="54"/>
      <c r="M26" s="16"/>
      <c r="N26" s="16"/>
      <c r="O26" s="16"/>
      <c r="P26" s="16"/>
      <c r="Q26" s="16"/>
      <c r="R26" s="16"/>
      <c r="S26" s="16"/>
      <c r="T26" s="46" t="str">
        <f t="shared" si="3"/>
        <v/>
      </c>
      <c r="U26" s="14"/>
      <c r="V26" s="4" t="str">
        <f t="shared" si="4"/>
        <v>A20</v>
      </c>
    </row>
    <row r="27" ht="15" customHeight="1" spans="1:22">
      <c r="A27" s="13" t="str">
        <f t="shared" si="2"/>
        <v/>
      </c>
      <c r="B27" s="71"/>
      <c r="C27" s="14"/>
      <c r="D27" s="14"/>
      <c r="E27" s="14"/>
      <c r="F27" s="15"/>
      <c r="G27" s="15"/>
      <c r="H27" s="14"/>
      <c r="I27" s="14"/>
      <c r="J27" s="54"/>
      <c r="K27" s="14"/>
      <c r="L27" s="54"/>
      <c r="M27" s="16"/>
      <c r="N27" s="16"/>
      <c r="O27" s="16"/>
      <c r="P27" s="16"/>
      <c r="Q27" s="16"/>
      <c r="R27" s="16"/>
      <c r="S27" s="16"/>
      <c r="T27" s="46" t="str">
        <f t="shared" si="3"/>
        <v/>
      </c>
      <c r="U27" s="14"/>
      <c r="V27" s="4" t="str">
        <f t="shared" si="4"/>
        <v>A21</v>
      </c>
    </row>
    <row r="28" ht="12.75" customHeight="1" spans="1:22">
      <c r="A28" s="13" t="str">
        <f t="shared" si="2"/>
        <v/>
      </c>
      <c r="B28" s="71"/>
      <c r="C28" s="14"/>
      <c r="D28" s="14"/>
      <c r="E28" s="14"/>
      <c r="F28" s="15"/>
      <c r="G28" s="15"/>
      <c r="H28" s="14"/>
      <c r="I28" s="14"/>
      <c r="J28" s="54"/>
      <c r="K28" s="14"/>
      <c r="L28" s="54"/>
      <c r="M28" s="16"/>
      <c r="N28" s="16"/>
      <c r="O28" s="16"/>
      <c r="P28" s="16"/>
      <c r="Q28" s="16"/>
      <c r="R28" s="16"/>
      <c r="S28" s="16"/>
      <c r="T28" s="46" t="str">
        <f t="shared" si="3"/>
        <v/>
      </c>
      <c r="U28" s="14"/>
      <c r="V28" s="4" t="str">
        <f t="shared" si="4"/>
        <v>A22</v>
      </c>
    </row>
    <row r="29" ht="12.75" customHeight="1" spans="1:23">
      <c r="A29" s="13" t="str">
        <f t="shared" si="2"/>
        <v/>
      </c>
      <c r="B29" s="71"/>
      <c r="C29" s="14"/>
      <c r="D29" s="14"/>
      <c r="E29" s="14"/>
      <c r="F29" s="15"/>
      <c r="G29" s="15"/>
      <c r="H29" s="14"/>
      <c r="I29" s="14"/>
      <c r="J29" s="54"/>
      <c r="K29" s="14"/>
      <c r="L29" s="54"/>
      <c r="M29" s="16"/>
      <c r="N29" s="16"/>
      <c r="O29" s="16"/>
      <c r="P29" s="16"/>
      <c r="Q29" s="16"/>
      <c r="R29" s="16"/>
      <c r="S29" s="16"/>
      <c r="T29" s="46" t="str">
        <f t="shared" si="3"/>
        <v/>
      </c>
      <c r="U29" s="14"/>
      <c r="V29" s="4" t="str">
        <f t="shared" si="4"/>
        <v>A23</v>
      </c>
      <c r="W29" s="5" t="str">
        <f t="array" ref="W29:W34">""</f>
        <v/>
      </c>
    </row>
    <row r="30" ht="12.75" customHeight="1" spans="1:23">
      <c r="A30" s="13" t="s">
        <v>1185</v>
      </c>
      <c r="B30" s="66"/>
      <c r="C30" s="66"/>
      <c r="D30" s="63"/>
      <c r="E30" s="14"/>
      <c r="F30" s="57"/>
      <c r="G30" s="57"/>
      <c r="H30" s="14"/>
      <c r="I30" s="14"/>
      <c r="J30" s="54"/>
      <c r="K30" s="14"/>
      <c r="L30" s="54"/>
      <c r="M30" s="16">
        <f>SUM(M7:M29)</f>
        <v>0</v>
      </c>
      <c r="N30" s="16">
        <f>SUM(N7:N29)</f>
        <v>0</v>
      </c>
      <c r="O30" s="16">
        <f>SUM(O7:O29)</f>
        <v>0</v>
      </c>
      <c r="P30" s="16"/>
      <c r="Q30" s="16"/>
      <c r="R30" s="16"/>
      <c r="S30" s="16">
        <f>SUM(S7:S29)</f>
        <v>0</v>
      </c>
      <c r="T30" s="46" t="str">
        <f t="shared" si="3"/>
        <v/>
      </c>
      <c r="U30" s="14"/>
      <c r="W30" s="5" t="str">
        <v/>
      </c>
    </row>
    <row r="31" ht="12.75" customHeight="1" spans="1:23">
      <c r="A31" s="13" t="s">
        <v>1186</v>
      </c>
      <c r="B31" s="66"/>
      <c r="C31" s="66"/>
      <c r="D31" s="63"/>
      <c r="E31" s="14"/>
      <c r="F31" s="57"/>
      <c r="G31" s="57"/>
      <c r="H31" s="14"/>
      <c r="I31" s="14"/>
      <c r="J31" s="54"/>
      <c r="K31" s="14"/>
      <c r="L31" s="54"/>
      <c r="M31" s="16"/>
      <c r="N31" s="16">
        <f>O30</f>
        <v>0</v>
      </c>
      <c r="O31" s="16"/>
      <c r="P31" s="16"/>
      <c r="Q31" s="16"/>
      <c r="R31" s="16"/>
      <c r="S31" s="16"/>
      <c r="T31" s="46"/>
      <c r="U31" s="14"/>
      <c r="W31" s="5" t="str">
        <v/>
      </c>
    </row>
    <row r="32" customHeight="1" spans="1:23">
      <c r="A32" s="19" t="s">
        <v>1187</v>
      </c>
      <c r="B32" s="10"/>
      <c r="C32" s="10"/>
      <c r="D32" s="64"/>
      <c r="E32" s="72"/>
      <c r="F32" s="19"/>
      <c r="G32" s="19"/>
      <c r="H32" s="19"/>
      <c r="I32" s="19"/>
      <c r="J32" s="19"/>
      <c r="K32" s="19"/>
      <c r="L32" s="31"/>
      <c r="M32" s="31"/>
      <c r="N32" s="31">
        <f>N30-N31</f>
        <v>0</v>
      </c>
      <c r="O32" s="31"/>
      <c r="P32" s="31"/>
      <c r="Q32" s="31"/>
      <c r="R32" s="31"/>
      <c r="S32" s="31">
        <f>S30</f>
        <v>0</v>
      </c>
      <c r="T32" s="46" t="str">
        <f t="shared" si="3"/>
        <v/>
      </c>
      <c r="U32" s="21"/>
      <c r="W32" s="5" t="str">
        <v/>
      </c>
    </row>
    <row r="33" customHeight="1" spans="1:23">
      <c r="A33" s="3" t="str">
        <f>基本信息输入表!$K$6&amp;"填表人："&amp;基本信息输入表!$M$78</f>
        <v>产权持有单位填表人：</v>
      </c>
      <c r="S33" s="3" t="str">
        <f>"评估人员："&amp;基本信息输入表!$Q$78</f>
        <v>评估人员：</v>
      </c>
      <c r="V33" s="3" t="s">
        <v>474</v>
      </c>
      <c r="W33" s="5" t="str">
        <v/>
      </c>
    </row>
    <row r="34" customHeight="1" spans="1:23">
      <c r="A34" s="3" t="str">
        <f>"填表日期："&amp;YEAR(基本信息输入表!$O$78)&amp;"年"&amp;MONTH(基本信息输入表!$O$78)&amp;"月"&amp;DAY(基本信息输入表!$O$78)&amp;"日"</f>
        <v>填表日期：1900年1月0日</v>
      </c>
      <c r="W34" s="5" t="str">
        <v/>
      </c>
    </row>
  </sheetData>
  <mergeCells count="7">
    <mergeCell ref="A2:U2"/>
    <mergeCell ref="A3:U3"/>
    <mergeCell ref="T4:U4"/>
    <mergeCell ref="T5:U5"/>
    <mergeCell ref="A30:D30"/>
    <mergeCell ref="A31:D31"/>
    <mergeCell ref="A32:D32"/>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75" orientation="landscape"/>
  <headerFooter scaleWithDoc="0">
    <oddFooter>&amp;C&amp;"Arial Narrow,常规"&amp;10 &amp;"宋体,常规"第&amp;"Arial Narrow,常规"&amp;P&amp;"宋体,常规"页，共&amp;"Arial Narrow,常规"&amp;N&amp;"宋体,常规"页</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dimension ref="A1:T32"/>
  <sheetViews>
    <sheetView showGridLines="0" topLeftCell="F1" workbookViewId="0">
      <selection activeCell="G25" sqref="G25"/>
    </sheetView>
  </sheetViews>
  <sheetFormatPr defaultColWidth="9" defaultRowHeight="14.25"/>
  <cols>
    <col min="1" max="1" width="4" style="68" customWidth="1"/>
    <col min="2" max="2" width="15.1916666666667" style="68" customWidth="1"/>
    <col min="3" max="3" width="18.6916666666667" style="68" customWidth="1"/>
    <col min="4" max="4" width="5.19166666666667" style="68" customWidth="1"/>
    <col min="5" max="5" width="6.69166666666667" style="68" customWidth="1"/>
    <col min="6" max="6" width="8.5" style="68" customWidth="1"/>
    <col min="7" max="8" width="7.19166666666667" style="68" customWidth="1"/>
    <col min="9" max="9" width="12.1916666666667" style="68" customWidth="1"/>
    <col min="10" max="10" width="11" style="68" customWidth="1"/>
    <col min="11" max="11" width="10" style="68" customWidth="1"/>
    <col min="12" max="14" width="8.5" style="68" customWidth="1"/>
    <col min="15" max="15" width="10.6916666666667" style="68" customWidth="1"/>
    <col min="16" max="16" width="10.5" style="68" customWidth="1"/>
    <col min="17" max="17" width="8.19166666666667" style="68" customWidth="1"/>
    <col min="18" max="18" width="7.19166666666667" style="68" customWidth="1"/>
    <col min="19" max="19" width="15.5" style="68" customWidth="1"/>
    <col min="20" max="20" width="5.31666666666667" style="69" customWidth="1"/>
    <col min="21" max="16384" width="9" style="68"/>
  </cols>
  <sheetData>
    <row r="1" spans="1:20">
      <c r="A1" s="6" t="s">
        <v>0</v>
      </c>
      <c r="S1" s="22" t="str">
        <f t="array" ref="S1:T1">"请勿删除或清空该列内容"</f>
        <v>请勿删除或清空该列内容</v>
      </c>
      <c r="T1" s="23" t="str">
        <v>请勿删除或清空该列内容</v>
      </c>
    </row>
    <row r="2" ht="22.5" customHeight="1" spans="1:20">
      <c r="A2" s="7" t="s">
        <v>1188</v>
      </c>
      <c r="T2" s="69" t="str">
        <f t="array" ref="T2:T7">""</f>
        <v/>
      </c>
    </row>
    <row r="3" ht="15.75" customHeight="1" spans="1:20">
      <c r="A3" s="4" t="str">
        <f>"评估基准日："&amp;TEXT(基本信息输入表!M7,"yyyy年mm月dd日")</f>
        <v>评估基准日：2024年06月30日</v>
      </c>
      <c r="T3" s="69" t="str">
        <v/>
      </c>
    </row>
    <row r="4" spans="1:20">
      <c r="A4" s="4"/>
      <c r="B4" s="4"/>
      <c r="C4" s="4"/>
      <c r="D4" s="4"/>
      <c r="E4" s="4"/>
      <c r="F4" s="4"/>
      <c r="G4" s="4"/>
      <c r="H4" s="4"/>
      <c r="I4" s="4"/>
      <c r="J4" s="4"/>
      <c r="K4" s="4"/>
      <c r="L4" s="4"/>
      <c r="M4" s="4"/>
      <c r="N4" s="4"/>
      <c r="O4" s="4"/>
      <c r="P4" s="4"/>
      <c r="Q4" s="8" t="s">
        <v>1189</v>
      </c>
      <c r="T4" s="69" t="str">
        <v/>
      </c>
    </row>
    <row r="5" ht="15.75" customHeight="1" spans="1:20">
      <c r="A5" s="9" t="str">
        <f>基本信息输入表!K6&amp;"："&amp;基本信息输入表!M6</f>
        <v>产权持有单位：贵州林东煤业发展有限责任公司</v>
      </c>
      <c r="B5" s="10"/>
      <c r="C5" s="10"/>
      <c r="D5" s="10"/>
      <c r="E5" s="3"/>
      <c r="F5" s="3"/>
      <c r="G5" s="3"/>
      <c r="H5" s="3"/>
      <c r="I5" s="3"/>
      <c r="J5" s="3"/>
      <c r="K5" s="3"/>
      <c r="L5" s="3"/>
      <c r="M5" s="3"/>
      <c r="N5" s="3"/>
      <c r="O5" s="3"/>
      <c r="P5" s="3"/>
      <c r="Q5" s="3"/>
      <c r="R5" s="8" t="s">
        <v>445</v>
      </c>
      <c r="T5" s="69" t="str">
        <v/>
      </c>
    </row>
    <row r="6" s="67" customFormat="1" ht="24.75" customHeight="1" spans="1:20">
      <c r="A6" s="11" t="s">
        <v>472</v>
      </c>
      <c r="B6" s="11" t="s">
        <v>1190</v>
      </c>
      <c r="C6" s="11" t="s">
        <v>1191</v>
      </c>
      <c r="D6" s="11" t="s">
        <v>1192</v>
      </c>
      <c r="E6" s="11" t="s">
        <v>925</v>
      </c>
      <c r="F6" s="11" t="s">
        <v>926</v>
      </c>
      <c r="G6" s="11" t="s">
        <v>1193</v>
      </c>
      <c r="H6" s="11" t="s">
        <v>1194</v>
      </c>
      <c r="I6" s="11" t="s">
        <v>1195</v>
      </c>
      <c r="J6" s="11" t="s">
        <v>708</v>
      </c>
      <c r="K6" s="12" t="s">
        <v>215</v>
      </c>
      <c r="L6" s="12" t="s">
        <v>284</v>
      </c>
      <c r="M6" s="12" t="s">
        <v>1196</v>
      </c>
      <c r="N6" s="12" t="s">
        <v>144</v>
      </c>
      <c r="O6" s="11" t="s">
        <v>216</v>
      </c>
      <c r="P6" s="11" t="s">
        <v>289</v>
      </c>
      <c r="Q6" s="11" t="s">
        <v>218</v>
      </c>
      <c r="R6" s="11" t="s">
        <v>348</v>
      </c>
      <c r="S6" s="2" t="s">
        <v>518</v>
      </c>
      <c r="T6" s="70" t="str">
        <v/>
      </c>
    </row>
    <row r="7" ht="15" customHeight="1" spans="1:20">
      <c r="A7" s="13" t="str">
        <f t="shared" ref="A7" si="0">IF(B7="","",ROW()-6)</f>
        <v/>
      </c>
      <c r="B7" s="14"/>
      <c r="C7" s="13"/>
      <c r="D7" s="14"/>
      <c r="E7" s="15"/>
      <c r="F7" s="15"/>
      <c r="G7" s="54"/>
      <c r="H7" s="14"/>
      <c r="I7" s="14"/>
      <c r="J7" s="54"/>
      <c r="K7" s="16"/>
      <c r="L7" s="16"/>
      <c r="M7" s="16"/>
      <c r="N7" s="16"/>
      <c r="O7" s="16"/>
      <c r="P7" s="16">
        <f t="shared" ref="P7:P28" si="1">O7-K7+L7</f>
        <v>0</v>
      </c>
      <c r="Q7" s="46" t="str">
        <f t="shared" ref="Q7:Q28" si="2">IF(K7-L7=0,"",P7/(K7-L7)*100)</f>
        <v/>
      </c>
      <c r="R7" s="14"/>
      <c r="S7" s="4" t="str">
        <f>"A"&amp;ROW()-6</f>
        <v>A1</v>
      </c>
      <c r="T7" s="69" t="str">
        <v/>
      </c>
    </row>
    <row r="8" ht="15" customHeight="1" spans="1:19">
      <c r="A8" s="13" t="str">
        <f t="shared" ref="A8:A27" si="3">IF(B8="","",ROW()-6)</f>
        <v/>
      </c>
      <c r="B8" s="14"/>
      <c r="C8" s="13"/>
      <c r="D8" s="14"/>
      <c r="E8" s="15"/>
      <c r="F8" s="15"/>
      <c r="G8" s="54"/>
      <c r="H8" s="14"/>
      <c r="I8" s="14"/>
      <c r="J8" s="54"/>
      <c r="K8" s="16"/>
      <c r="L8" s="16"/>
      <c r="M8" s="16"/>
      <c r="N8" s="16"/>
      <c r="O8" s="16"/>
      <c r="P8" s="16">
        <f t="shared" si="1"/>
        <v>0</v>
      </c>
      <c r="Q8" s="46" t="str">
        <f t="shared" si="2"/>
        <v/>
      </c>
      <c r="R8" s="14"/>
      <c r="S8" s="4" t="str">
        <f t="shared" ref="S8:S27" si="4">"A"&amp;ROW()-6</f>
        <v>A2</v>
      </c>
    </row>
    <row r="9" ht="15" customHeight="1" spans="1:19">
      <c r="A9" s="13" t="str">
        <f t="shared" si="3"/>
        <v/>
      </c>
      <c r="B9" s="14"/>
      <c r="C9" s="13"/>
      <c r="D9" s="14"/>
      <c r="E9" s="15"/>
      <c r="F9" s="15"/>
      <c r="G9" s="54"/>
      <c r="H9" s="14"/>
      <c r="I9" s="14"/>
      <c r="J9" s="54"/>
      <c r="K9" s="16"/>
      <c r="L9" s="16"/>
      <c r="M9" s="16"/>
      <c r="N9" s="16"/>
      <c r="O9" s="16"/>
      <c r="P9" s="16">
        <f t="shared" si="1"/>
        <v>0</v>
      </c>
      <c r="Q9" s="46" t="str">
        <f t="shared" si="2"/>
        <v/>
      </c>
      <c r="R9" s="14"/>
      <c r="S9" s="4" t="str">
        <f t="shared" si="4"/>
        <v>A3</v>
      </c>
    </row>
    <row r="10" ht="15" customHeight="1" spans="1:19">
      <c r="A10" s="13" t="str">
        <f t="shared" si="3"/>
        <v/>
      </c>
      <c r="B10" s="14"/>
      <c r="C10" s="13"/>
      <c r="D10" s="14"/>
      <c r="E10" s="15"/>
      <c r="F10" s="15"/>
      <c r="G10" s="54"/>
      <c r="H10" s="14"/>
      <c r="I10" s="14"/>
      <c r="J10" s="54"/>
      <c r="K10" s="16"/>
      <c r="L10" s="16"/>
      <c r="M10" s="16"/>
      <c r="N10" s="16"/>
      <c r="O10" s="16"/>
      <c r="P10" s="16">
        <f t="shared" si="1"/>
        <v>0</v>
      </c>
      <c r="Q10" s="46" t="str">
        <f t="shared" si="2"/>
        <v/>
      </c>
      <c r="R10" s="14"/>
      <c r="S10" s="4" t="str">
        <f t="shared" si="4"/>
        <v>A4</v>
      </c>
    </row>
    <row r="11" ht="15" customHeight="1" spans="1:19">
      <c r="A11" s="13" t="str">
        <f t="shared" si="3"/>
        <v/>
      </c>
      <c r="B11" s="14"/>
      <c r="C11" s="13"/>
      <c r="D11" s="14"/>
      <c r="E11" s="15"/>
      <c r="F11" s="15"/>
      <c r="G11" s="54"/>
      <c r="H11" s="14"/>
      <c r="I11" s="14"/>
      <c r="J11" s="54"/>
      <c r="K11" s="16"/>
      <c r="L11" s="16"/>
      <c r="M11" s="16"/>
      <c r="N11" s="16"/>
      <c r="O11" s="16"/>
      <c r="P11" s="16">
        <f t="shared" si="1"/>
        <v>0</v>
      </c>
      <c r="Q11" s="46" t="str">
        <f t="shared" si="2"/>
        <v/>
      </c>
      <c r="R11" s="14"/>
      <c r="S11" s="4" t="str">
        <f t="shared" si="4"/>
        <v>A5</v>
      </c>
    </row>
    <row r="12" ht="15" customHeight="1" spans="1:19">
      <c r="A12" s="13" t="str">
        <f t="shared" si="3"/>
        <v/>
      </c>
      <c r="B12" s="14"/>
      <c r="C12" s="13"/>
      <c r="D12" s="14"/>
      <c r="E12" s="15"/>
      <c r="F12" s="15"/>
      <c r="G12" s="54"/>
      <c r="H12" s="14"/>
      <c r="I12" s="14"/>
      <c r="J12" s="54"/>
      <c r="K12" s="16"/>
      <c r="L12" s="16"/>
      <c r="M12" s="16"/>
      <c r="N12" s="16"/>
      <c r="O12" s="16"/>
      <c r="P12" s="16">
        <f t="shared" si="1"/>
        <v>0</v>
      </c>
      <c r="Q12" s="46" t="str">
        <f t="shared" si="2"/>
        <v/>
      </c>
      <c r="R12" s="14"/>
      <c r="S12" s="4" t="str">
        <f t="shared" si="4"/>
        <v>A6</v>
      </c>
    </row>
    <row r="13" ht="15" customHeight="1" spans="1:19">
      <c r="A13" s="13" t="str">
        <f t="shared" si="3"/>
        <v/>
      </c>
      <c r="B13" s="14"/>
      <c r="C13" s="13"/>
      <c r="D13" s="14"/>
      <c r="E13" s="15"/>
      <c r="F13" s="15"/>
      <c r="G13" s="54"/>
      <c r="H13" s="14"/>
      <c r="I13" s="14"/>
      <c r="J13" s="54"/>
      <c r="K13" s="16"/>
      <c r="L13" s="16"/>
      <c r="M13" s="16"/>
      <c r="N13" s="16"/>
      <c r="O13" s="16"/>
      <c r="P13" s="16">
        <f t="shared" si="1"/>
        <v>0</v>
      </c>
      <c r="Q13" s="46" t="str">
        <f t="shared" si="2"/>
        <v/>
      </c>
      <c r="R13" s="14"/>
      <c r="S13" s="4" t="str">
        <f t="shared" si="4"/>
        <v>A7</v>
      </c>
    </row>
    <row r="14" ht="15" customHeight="1" spans="1:19">
      <c r="A14" s="13" t="str">
        <f t="shared" si="3"/>
        <v/>
      </c>
      <c r="B14" s="14"/>
      <c r="C14" s="13"/>
      <c r="D14" s="14"/>
      <c r="E14" s="15"/>
      <c r="F14" s="15"/>
      <c r="G14" s="54"/>
      <c r="H14" s="14"/>
      <c r="I14" s="14"/>
      <c r="J14" s="54"/>
      <c r="K14" s="16"/>
      <c r="L14" s="16"/>
      <c r="M14" s="16"/>
      <c r="N14" s="16"/>
      <c r="O14" s="16"/>
      <c r="P14" s="16">
        <f t="shared" si="1"/>
        <v>0</v>
      </c>
      <c r="Q14" s="46" t="str">
        <f t="shared" si="2"/>
        <v/>
      </c>
      <c r="R14" s="14"/>
      <c r="S14" s="4" t="str">
        <f t="shared" si="4"/>
        <v>A8</v>
      </c>
    </row>
    <row r="15" ht="15" customHeight="1" spans="1:19">
      <c r="A15" s="13" t="str">
        <f t="shared" si="3"/>
        <v/>
      </c>
      <c r="B15" s="14"/>
      <c r="C15" s="13"/>
      <c r="D15" s="14"/>
      <c r="E15" s="15"/>
      <c r="F15" s="15"/>
      <c r="G15" s="54"/>
      <c r="H15" s="14"/>
      <c r="I15" s="14"/>
      <c r="J15" s="54"/>
      <c r="K15" s="16"/>
      <c r="L15" s="16"/>
      <c r="M15" s="16"/>
      <c r="N15" s="16"/>
      <c r="O15" s="16"/>
      <c r="P15" s="16">
        <f t="shared" si="1"/>
        <v>0</v>
      </c>
      <c r="Q15" s="46" t="str">
        <f t="shared" si="2"/>
        <v/>
      </c>
      <c r="R15" s="14"/>
      <c r="S15" s="4" t="str">
        <f t="shared" si="4"/>
        <v>A9</v>
      </c>
    </row>
    <row r="16" ht="15" customHeight="1" spans="1:19">
      <c r="A16" s="13" t="str">
        <f t="shared" si="3"/>
        <v/>
      </c>
      <c r="B16" s="14"/>
      <c r="C16" s="13"/>
      <c r="D16" s="14"/>
      <c r="E16" s="15"/>
      <c r="F16" s="15"/>
      <c r="G16" s="54"/>
      <c r="H16" s="14"/>
      <c r="I16" s="14"/>
      <c r="J16" s="54"/>
      <c r="K16" s="16"/>
      <c r="L16" s="16"/>
      <c r="M16" s="16"/>
      <c r="N16" s="16"/>
      <c r="O16" s="16"/>
      <c r="P16" s="16">
        <f t="shared" si="1"/>
        <v>0</v>
      </c>
      <c r="Q16" s="46" t="str">
        <f t="shared" si="2"/>
        <v/>
      </c>
      <c r="R16" s="14"/>
      <c r="S16" s="4" t="str">
        <f t="shared" si="4"/>
        <v>A10</v>
      </c>
    </row>
    <row r="17" ht="15" customHeight="1" spans="1:19">
      <c r="A17" s="13" t="str">
        <f t="shared" si="3"/>
        <v/>
      </c>
      <c r="B17" s="14"/>
      <c r="C17" s="13"/>
      <c r="D17" s="14"/>
      <c r="E17" s="15"/>
      <c r="F17" s="15"/>
      <c r="G17" s="54"/>
      <c r="H17" s="14"/>
      <c r="I17" s="14"/>
      <c r="J17" s="54"/>
      <c r="K17" s="16"/>
      <c r="L17" s="16"/>
      <c r="M17" s="16"/>
      <c r="N17" s="16"/>
      <c r="O17" s="16"/>
      <c r="P17" s="16">
        <f t="shared" si="1"/>
        <v>0</v>
      </c>
      <c r="Q17" s="46" t="str">
        <f t="shared" si="2"/>
        <v/>
      </c>
      <c r="R17" s="14"/>
      <c r="S17" s="4" t="str">
        <f t="shared" si="4"/>
        <v>A11</v>
      </c>
    </row>
    <row r="18" ht="15" customHeight="1" spans="1:19">
      <c r="A18" s="13" t="str">
        <f t="shared" si="3"/>
        <v/>
      </c>
      <c r="B18" s="14"/>
      <c r="C18" s="13"/>
      <c r="D18" s="14"/>
      <c r="E18" s="15"/>
      <c r="F18" s="15"/>
      <c r="G18" s="54"/>
      <c r="H18" s="14"/>
      <c r="I18" s="14"/>
      <c r="J18" s="54"/>
      <c r="K18" s="16"/>
      <c r="L18" s="16"/>
      <c r="M18" s="16"/>
      <c r="N18" s="16"/>
      <c r="O18" s="16"/>
      <c r="P18" s="16">
        <f t="shared" si="1"/>
        <v>0</v>
      </c>
      <c r="Q18" s="46" t="str">
        <f t="shared" si="2"/>
        <v/>
      </c>
      <c r="R18" s="14"/>
      <c r="S18" s="4" t="str">
        <f t="shared" si="4"/>
        <v>A12</v>
      </c>
    </row>
    <row r="19" ht="15" customHeight="1" spans="1:19">
      <c r="A19" s="13" t="str">
        <f t="shared" si="3"/>
        <v/>
      </c>
      <c r="B19" s="14"/>
      <c r="C19" s="13"/>
      <c r="D19" s="14"/>
      <c r="E19" s="15"/>
      <c r="F19" s="15"/>
      <c r="G19" s="54"/>
      <c r="H19" s="14"/>
      <c r="I19" s="14"/>
      <c r="J19" s="54"/>
      <c r="K19" s="16"/>
      <c r="L19" s="16"/>
      <c r="M19" s="16"/>
      <c r="N19" s="16"/>
      <c r="O19" s="16"/>
      <c r="P19" s="16">
        <f t="shared" si="1"/>
        <v>0</v>
      </c>
      <c r="Q19" s="46" t="str">
        <f t="shared" si="2"/>
        <v/>
      </c>
      <c r="R19" s="14"/>
      <c r="S19" s="4" t="str">
        <f t="shared" si="4"/>
        <v>A13</v>
      </c>
    </row>
    <row r="20" ht="15" customHeight="1" spans="1:19">
      <c r="A20" s="13" t="str">
        <f t="shared" si="3"/>
        <v/>
      </c>
      <c r="B20" s="14"/>
      <c r="C20" s="13"/>
      <c r="D20" s="14"/>
      <c r="E20" s="15"/>
      <c r="F20" s="15"/>
      <c r="G20" s="54"/>
      <c r="H20" s="14"/>
      <c r="I20" s="14"/>
      <c r="J20" s="54"/>
      <c r="K20" s="16"/>
      <c r="L20" s="16"/>
      <c r="M20" s="16"/>
      <c r="N20" s="16"/>
      <c r="O20" s="16"/>
      <c r="P20" s="16">
        <f t="shared" si="1"/>
        <v>0</v>
      </c>
      <c r="Q20" s="46" t="str">
        <f t="shared" si="2"/>
        <v/>
      </c>
      <c r="R20" s="14"/>
      <c r="S20" s="4" t="str">
        <f t="shared" si="4"/>
        <v>A14</v>
      </c>
    </row>
    <row r="21" ht="15" customHeight="1" spans="1:19">
      <c r="A21" s="13" t="str">
        <f t="shared" si="3"/>
        <v/>
      </c>
      <c r="B21" s="14"/>
      <c r="C21" s="13"/>
      <c r="D21" s="14"/>
      <c r="E21" s="15"/>
      <c r="F21" s="15"/>
      <c r="G21" s="54"/>
      <c r="H21" s="14"/>
      <c r="I21" s="14"/>
      <c r="J21" s="54"/>
      <c r="K21" s="16"/>
      <c r="L21" s="16"/>
      <c r="M21" s="16"/>
      <c r="N21" s="16"/>
      <c r="O21" s="16"/>
      <c r="P21" s="16">
        <f t="shared" si="1"/>
        <v>0</v>
      </c>
      <c r="Q21" s="46" t="str">
        <f t="shared" si="2"/>
        <v/>
      </c>
      <c r="R21" s="14"/>
      <c r="S21" s="4" t="str">
        <f t="shared" si="4"/>
        <v>A15</v>
      </c>
    </row>
    <row r="22" ht="15" customHeight="1" spans="1:19">
      <c r="A22" s="13" t="str">
        <f t="shared" si="3"/>
        <v/>
      </c>
      <c r="B22" s="14"/>
      <c r="C22" s="13"/>
      <c r="D22" s="14"/>
      <c r="E22" s="15"/>
      <c r="F22" s="15"/>
      <c r="G22" s="54"/>
      <c r="H22" s="14"/>
      <c r="I22" s="14"/>
      <c r="J22" s="54"/>
      <c r="K22" s="16"/>
      <c r="L22" s="16"/>
      <c r="M22" s="16"/>
      <c r="N22" s="16"/>
      <c r="O22" s="16"/>
      <c r="P22" s="16">
        <f t="shared" si="1"/>
        <v>0</v>
      </c>
      <c r="Q22" s="46" t="str">
        <f t="shared" si="2"/>
        <v/>
      </c>
      <c r="R22" s="14"/>
      <c r="S22" s="4" t="str">
        <f t="shared" si="4"/>
        <v>A16</v>
      </c>
    </row>
    <row r="23" ht="15" customHeight="1" spans="1:19">
      <c r="A23" s="13" t="str">
        <f t="shared" si="3"/>
        <v/>
      </c>
      <c r="B23" s="14"/>
      <c r="C23" s="13"/>
      <c r="D23" s="14"/>
      <c r="E23" s="15"/>
      <c r="F23" s="15"/>
      <c r="G23" s="54"/>
      <c r="H23" s="14"/>
      <c r="I23" s="14"/>
      <c r="J23" s="54"/>
      <c r="K23" s="16"/>
      <c r="L23" s="16"/>
      <c r="M23" s="16"/>
      <c r="N23" s="16"/>
      <c r="O23" s="16"/>
      <c r="P23" s="16">
        <f t="shared" si="1"/>
        <v>0</v>
      </c>
      <c r="Q23" s="46" t="str">
        <f t="shared" si="2"/>
        <v/>
      </c>
      <c r="R23" s="14"/>
      <c r="S23" s="4" t="str">
        <f t="shared" si="4"/>
        <v>A17</v>
      </c>
    </row>
    <row r="24" ht="15" customHeight="1" spans="1:19">
      <c r="A24" s="13" t="str">
        <f t="shared" si="3"/>
        <v/>
      </c>
      <c r="B24" s="14"/>
      <c r="C24" s="13"/>
      <c r="D24" s="14"/>
      <c r="E24" s="15"/>
      <c r="F24" s="15"/>
      <c r="G24" s="54"/>
      <c r="H24" s="14"/>
      <c r="I24" s="14"/>
      <c r="J24" s="54"/>
      <c r="K24" s="16"/>
      <c r="L24" s="16"/>
      <c r="M24" s="16"/>
      <c r="N24" s="16"/>
      <c r="O24" s="16"/>
      <c r="P24" s="16">
        <f t="shared" si="1"/>
        <v>0</v>
      </c>
      <c r="Q24" s="46" t="str">
        <f t="shared" si="2"/>
        <v/>
      </c>
      <c r="R24" s="14"/>
      <c r="S24" s="4" t="str">
        <f t="shared" si="4"/>
        <v>A18</v>
      </c>
    </row>
    <row r="25" ht="15" customHeight="1" spans="1:19">
      <c r="A25" s="13" t="str">
        <f t="shared" si="3"/>
        <v/>
      </c>
      <c r="B25" s="14"/>
      <c r="C25" s="13"/>
      <c r="D25" s="14"/>
      <c r="E25" s="15"/>
      <c r="F25" s="15"/>
      <c r="G25" s="54"/>
      <c r="H25" s="14"/>
      <c r="I25" s="14"/>
      <c r="J25" s="54"/>
      <c r="K25" s="16"/>
      <c r="L25" s="16"/>
      <c r="M25" s="16"/>
      <c r="N25" s="16"/>
      <c r="O25" s="16"/>
      <c r="P25" s="16">
        <f t="shared" si="1"/>
        <v>0</v>
      </c>
      <c r="Q25" s="46" t="str">
        <f t="shared" si="2"/>
        <v/>
      </c>
      <c r="R25" s="14"/>
      <c r="S25" s="4" t="str">
        <f t="shared" si="4"/>
        <v>A19</v>
      </c>
    </row>
    <row r="26" ht="15" customHeight="1" spans="1:19">
      <c r="A26" s="13" t="str">
        <f t="shared" si="3"/>
        <v/>
      </c>
      <c r="B26" s="14"/>
      <c r="C26" s="13"/>
      <c r="D26" s="14"/>
      <c r="E26" s="15"/>
      <c r="F26" s="15"/>
      <c r="G26" s="54"/>
      <c r="H26" s="14"/>
      <c r="I26" s="14"/>
      <c r="J26" s="54"/>
      <c r="K26" s="16"/>
      <c r="L26" s="16"/>
      <c r="M26" s="16"/>
      <c r="N26" s="16"/>
      <c r="O26" s="16"/>
      <c r="P26" s="16">
        <f t="shared" si="1"/>
        <v>0</v>
      </c>
      <c r="Q26" s="46" t="str">
        <f t="shared" si="2"/>
        <v/>
      </c>
      <c r="R26" s="14"/>
      <c r="S26" s="4" t="str">
        <f t="shared" si="4"/>
        <v>A20</v>
      </c>
    </row>
    <row r="27" ht="15" customHeight="1" spans="1:20">
      <c r="A27" s="13" t="str">
        <f t="shared" si="3"/>
        <v/>
      </c>
      <c r="B27" s="14"/>
      <c r="C27" s="13"/>
      <c r="D27" s="14"/>
      <c r="E27" s="15"/>
      <c r="F27" s="15"/>
      <c r="G27" s="54"/>
      <c r="H27" s="14"/>
      <c r="I27" s="14"/>
      <c r="J27" s="54"/>
      <c r="K27" s="16"/>
      <c r="L27" s="16"/>
      <c r="M27" s="16"/>
      <c r="N27" s="16"/>
      <c r="O27" s="16"/>
      <c r="P27" s="16">
        <f t="shared" si="1"/>
        <v>0</v>
      </c>
      <c r="Q27" s="46" t="str">
        <f t="shared" si="2"/>
        <v/>
      </c>
      <c r="R27" s="14"/>
      <c r="S27" s="4" t="str">
        <f t="shared" si="4"/>
        <v>A21</v>
      </c>
      <c r="T27" s="69" t="str">
        <f t="array" ref="T27:T32">""</f>
        <v/>
      </c>
    </row>
    <row r="28" spans="1:20">
      <c r="A28" s="13" t="s">
        <v>1197</v>
      </c>
      <c r="B28" s="66"/>
      <c r="C28" s="66"/>
      <c r="D28" s="63"/>
      <c r="E28" s="57"/>
      <c r="F28" s="57"/>
      <c r="G28" s="54"/>
      <c r="H28" s="14"/>
      <c r="I28" s="14"/>
      <c r="J28" s="54">
        <f>SUM(J7:J27)</f>
        <v>0</v>
      </c>
      <c r="K28" s="16">
        <f>SUM(K7:K27)</f>
        <v>0</v>
      </c>
      <c r="L28" s="16">
        <f>SUM(L7:L27)</f>
        <v>0</v>
      </c>
      <c r="M28" s="16"/>
      <c r="N28" s="16"/>
      <c r="O28" s="16">
        <f>SUM(O7:O27)</f>
        <v>0</v>
      </c>
      <c r="P28" s="16">
        <f t="shared" si="1"/>
        <v>0</v>
      </c>
      <c r="Q28" s="46" t="str">
        <f t="shared" si="2"/>
        <v/>
      </c>
      <c r="R28" s="14"/>
      <c r="T28" s="69" t="str">
        <v/>
      </c>
    </row>
    <row r="29" spans="1:20">
      <c r="A29" s="13" t="s">
        <v>1198</v>
      </c>
      <c r="B29" s="66"/>
      <c r="C29" s="66"/>
      <c r="D29" s="63"/>
      <c r="E29" s="57"/>
      <c r="F29" s="57"/>
      <c r="G29" s="54"/>
      <c r="H29" s="14"/>
      <c r="I29" s="14"/>
      <c r="J29" s="54"/>
      <c r="K29" s="16">
        <f>L28</f>
        <v>0</v>
      </c>
      <c r="L29" s="16"/>
      <c r="M29" s="16"/>
      <c r="N29" s="16"/>
      <c r="O29" s="16"/>
      <c r="P29" s="16"/>
      <c r="Q29" s="46"/>
      <c r="R29" s="14"/>
      <c r="T29" s="69" t="str">
        <v/>
      </c>
    </row>
    <row r="30" spans="1:20">
      <c r="A30" s="19" t="s">
        <v>1199</v>
      </c>
      <c r="B30" s="10"/>
      <c r="C30" s="10"/>
      <c r="D30" s="64"/>
      <c r="E30" s="19"/>
      <c r="F30" s="19"/>
      <c r="G30" s="19"/>
      <c r="H30" s="19"/>
      <c r="I30" s="19"/>
      <c r="J30" s="31"/>
      <c r="K30" s="31">
        <f>K28-K29</f>
        <v>0</v>
      </c>
      <c r="L30" s="31"/>
      <c r="M30" s="31"/>
      <c r="N30" s="31"/>
      <c r="O30" s="31">
        <f>O28</f>
        <v>0</v>
      </c>
      <c r="P30" s="16">
        <f>O30-K30+L30</f>
        <v>0</v>
      </c>
      <c r="Q30" s="46" t="str">
        <f>IF(K30-L30=0,"",P30/(K30-L30)*100)</f>
        <v/>
      </c>
      <c r="R30" s="21"/>
      <c r="T30" s="69" t="str">
        <v/>
      </c>
    </row>
    <row r="31" s="3" customFormat="1" ht="15.75" customHeight="1" spans="1:20">
      <c r="A31" s="3" t="str">
        <f>基本信息输入表!$K$6&amp;"填表人："&amp;基本信息输入表!$M$79</f>
        <v>产权持有单位填表人：</v>
      </c>
      <c r="P31" s="3" t="str">
        <f>"评估人员："&amp;基本信息输入表!$Q$79</f>
        <v>评估人员：</v>
      </c>
      <c r="S31" s="3" t="s">
        <v>474</v>
      </c>
      <c r="T31" s="5" t="str">
        <v/>
      </c>
    </row>
    <row r="32" s="3" customFormat="1" ht="15.75" customHeight="1" spans="1:20">
      <c r="A32" s="3" t="str">
        <f>"填表日期："&amp;YEAR(基本信息输入表!$O$79)&amp;"年"&amp;MONTH(基本信息输入表!$O$79)&amp;"月"&amp;DAY(基本信息输入表!$O$79)&amp;"日"</f>
        <v>填表日期：1900年1月0日</v>
      </c>
      <c r="T32" s="5" t="str">
        <v/>
      </c>
    </row>
  </sheetData>
  <mergeCells count="7">
    <mergeCell ref="A2:R2"/>
    <mergeCell ref="A3:R3"/>
    <mergeCell ref="Q4:R4"/>
    <mergeCell ref="A5:D5"/>
    <mergeCell ref="A28:D28"/>
    <mergeCell ref="A29:D29"/>
    <mergeCell ref="A30:D30"/>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75" orientation="landscape"/>
  <headerFooter scaleWithDoc="0">
    <oddFooter>&amp;C&amp;"Arial Narrow,常规"&amp;10 &amp;"宋体,常规"第&amp;"Arial Narrow,常规"&amp;P&amp;"宋体,常规"页，共&amp;"Arial Narrow,常规"&amp;N&amp;"宋体,常规"页</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dimension ref="A1:Q29"/>
  <sheetViews>
    <sheetView showGridLines="0" workbookViewId="0">
      <selection activeCell="G25" sqref="G25"/>
    </sheetView>
  </sheetViews>
  <sheetFormatPr defaultColWidth="9" defaultRowHeight="15.75" customHeight="1"/>
  <cols>
    <col min="1" max="1" width="5.69166666666667" style="3" customWidth="1"/>
    <col min="2" max="2" width="18.5" style="3" customWidth="1"/>
    <col min="3" max="3" width="10.6916666666667" style="3" customWidth="1"/>
    <col min="4" max="4" width="5.81666666666667" style="3" customWidth="1"/>
    <col min="5" max="5" width="8.19166666666667" style="3" customWidth="1"/>
    <col min="6" max="6" width="6.81666666666667" style="3" customWidth="1"/>
    <col min="7" max="7" width="12" style="3" customWidth="1"/>
    <col min="8" max="8" width="11.6916666666667" style="3" customWidth="1"/>
    <col min="9" max="11" width="8" style="3" customWidth="1"/>
    <col min="12" max="12" width="10.1916666666667" style="3" customWidth="1"/>
    <col min="13" max="13" width="9.69166666666667" style="3" customWidth="1"/>
    <col min="14" max="15" width="9.19166666666667" style="3" customWidth="1"/>
    <col min="16" max="16" width="16.1916666666667" style="3" customWidth="1"/>
    <col min="17" max="17" width="5.69166666666667" style="5" customWidth="1"/>
    <col min="18" max="16384" width="9" style="3"/>
  </cols>
  <sheetData>
    <row r="1" customHeight="1" spans="1:17">
      <c r="A1" s="6" t="s">
        <v>0</v>
      </c>
      <c r="B1" s="6"/>
      <c r="C1" s="6"/>
      <c r="P1" s="22" t="str">
        <f t="array" ref="P1:Q1">"请勿删除或清空该列内容"</f>
        <v>请勿删除或清空该列内容</v>
      </c>
      <c r="Q1" s="23" t="str">
        <v>请勿删除或清空该列内容</v>
      </c>
    </row>
    <row r="2" s="1" customFormat="1" ht="30" customHeight="1" spans="1:17">
      <c r="A2" s="7" t="s">
        <v>1200</v>
      </c>
      <c r="Q2" s="25" t="str">
        <f t="array" ref="Q2:Q7">""</f>
        <v/>
      </c>
    </row>
    <row r="3" customHeight="1" spans="1:17">
      <c r="A3" s="4" t="str">
        <f>"评估基准日："&amp;TEXT(基本信息输入表!M7,"yyyy年mm月dd日")</f>
        <v>评估基准日：2024年06月30日</v>
      </c>
      <c r="Q3" s="5" t="str">
        <v/>
      </c>
    </row>
    <row r="4" ht="14.25" customHeight="1" spans="1:17">
      <c r="A4" s="4"/>
      <c r="B4" s="4"/>
      <c r="C4" s="4"/>
      <c r="D4" s="4"/>
      <c r="E4" s="4"/>
      <c r="F4" s="4"/>
      <c r="G4" s="4"/>
      <c r="H4" s="4"/>
      <c r="I4" s="4"/>
      <c r="J4" s="4"/>
      <c r="K4" s="4"/>
      <c r="L4" s="4"/>
      <c r="M4" s="4"/>
      <c r="N4" s="4"/>
      <c r="O4" s="8" t="s">
        <v>1201</v>
      </c>
      <c r="Q4" s="5" t="str">
        <v/>
      </c>
    </row>
    <row r="5" customHeight="1" spans="1:17">
      <c r="A5" s="3" t="str">
        <f>基本信息输入表!K6&amp;"："&amp;基本信息输入表!M6</f>
        <v>产权持有单位：贵州林东煤业发展有限责任公司</v>
      </c>
      <c r="O5" s="8" t="s">
        <v>445</v>
      </c>
      <c r="Q5" s="5" t="str">
        <v/>
      </c>
    </row>
    <row r="6" s="2" customFormat="1" ht="24.75" customHeight="1" spans="1:17">
      <c r="A6" s="11" t="s">
        <v>472</v>
      </c>
      <c r="B6" s="11" t="s">
        <v>1202</v>
      </c>
      <c r="C6" s="11" t="s">
        <v>1203</v>
      </c>
      <c r="D6" s="11" t="s">
        <v>925</v>
      </c>
      <c r="E6" s="11" t="s">
        <v>1204</v>
      </c>
      <c r="F6" s="11" t="s">
        <v>1013</v>
      </c>
      <c r="G6" s="11" t="s">
        <v>708</v>
      </c>
      <c r="H6" s="12" t="s">
        <v>215</v>
      </c>
      <c r="I6" s="12" t="s">
        <v>284</v>
      </c>
      <c r="J6" s="12" t="s">
        <v>1192</v>
      </c>
      <c r="K6" s="12" t="s">
        <v>144</v>
      </c>
      <c r="L6" s="11" t="s">
        <v>216</v>
      </c>
      <c r="M6" s="11" t="s">
        <v>289</v>
      </c>
      <c r="N6" s="11" t="s">
        <v>218</v>
      </c>
      <c r="O6" s="11" t="s">
        <v>348</v>
      </c>
      <c r="P6" s="2" t="s">
        <v>518</v>
      </c>
      <c r="Q6" s="26" t="str">
        <v/>
      </c>
    </row>
    <row r="7" ht="15" customHeight="1" spans="1:17">
      <c r="A7" s="13" t="str">
        <f>IF(B7="","",ROW()-6)</f>
        <v/>
      </c>
      <c r="B7" s="65"/>
      <c r="C7" s="65"/>
      <c r="D7" s="15"/>
      <c r="E7" s="54"/>
      <c r="F7" s="54"/>
      <c r="G7" s="16"/>
      <c r="H7" s="16"/>
      <c r="I7" s="16"/>
      <c r="J7" s="16"/>
      <c r="K7" s="16"/>
      <c r="L7" s="16"/>
      <c r="M7" s="16">
        <f t="shared" ref="M7:M25" si="0">L7-H7+I7</f>
        <v>0</v>
      </c>
      <c r="N7" s="46" t="str">
        <f t="shared" ref="N7:N25" si="1">IF(H7-I7=0,"",M7/(H7-I7)*100)</f>
        <v/>
      </c>
      <c r="O7" s="14"/>
      <c r="P7" s="4" t="str">
        <f>"A"&amp;ROW()-6</f>
        <v>A1</v>
      </c>
      <c r="Q7" s="5" t="str">
        <v/>
      </c>
    </row>
    <row r="8" ht="15" customHeight="1" spans="1:16">
      <c r="A8" s="13" t="str">
        <f t="shared" ref="A8:A24" si="2">IF(B8="","",ROW()-6)</f>
        <v/>
      </c>
      <c r="B8" s="65"/>
      <c r="C8" s="65"/>
      <c r="D8" s="15"/>
      <c r="E8" s="54"/>
      <c r="F8" s="54"/>
      <c r="G8" s="16"/>
      <c r="H8" s="16"/>
      <c r="I8" s="16"/>
      <c r="J8" s="16"/>
      <c r="K8" s="16"/>
      <c r="L8" s="16"/>
      <c r="M8" s="16">
        <f t="shared" si="0"/>
        <v>0</v>
      </c>
      <c r="N8" s="46" t="str">
        <f t="shared" si="1"/>
        <v/>
      </c>
      <c r="O8" s="14"/>
      <c r="P8" s="4" t="str">
        <f t="shared" ref="P8:P24" si="3">"A"&amp;ROW()-6</f>
        <v>A2</v>
      </c>
    </row>
    <row r="9" ht="15" customHeight="1" spans="1:16">
      <c r="A9" s="13" t="str">
        <f t="shared" si="2"/>
        <v/>
      </c>
      <c r="B9" s="65"/>
      <c r="C9" s="65"/>
      <c r="D9" s="15"/>
      <c r="E9" s="54"/>
      <c r="F9" s="54"/>
      <c r="G9" s="16"/>
      <c r="H9" s="16"/>
      <c r="I9" s="16"/>
      <c r="J9" s="16"/>
      <c r="K9" s="16"/>
      <c r="L9" s="16"/>
      <c r="M9" s="16">
        <f t="shared" si="0"/>
        <v>0</v>
      </c>
      <c r="N9" s="46" t="str">
        <f t="shared" si="1"/>
        <v/>
      </c>
      <c r="O9" s="14"/>
      <c r="P9" s="4" t="str">
        <f t="shared" si="3"/>
        <v>A3</v>
      </c>
    </row>
    <row r="10" ht="15" customHeight="1" spans="1:16">
      <c r="A10" s="13" t="str">
        <f t="shared" si="2"/>
        <v/>
      </c>
      <c r="B10" s="65"/>
      <c r="C10" s="65"/>
      <c r="D10" s="15"/>
      <c r="E10" s="54"/>
      <c r="F10" s="54"/>
      <c r="G10" s="16"/>
      <c r="H10" s="16"/>
      <c r="I10" s="16"/>
      <c r="J10" s="16"/>
      <c r="K10" s="16"/>
      <c r="L10" s="16"/>
      <c r="M10" s="16">
        <f t="shared" si="0"/>
        <v>0</v>
      </c>
      <c r="N10" s="46" t="str">
        <f t="shared" si="1"/>
        <v/>
      </c>
      <c r="O10" s="14"/>
      <c r="P10" s="4" t="str">
        <f t="shared" si="3"/>
        <v>A4</v>
      </c>
    </row>
    <row r="11" ht="15" customHeight="1" spans="1:16">
      <c r="A11" s="13" t="str">
        <f t="shared" si="2"/>
        <v/>
      </c>
      <c r="B11" s="65"/>
      <c r="C11" s="65"/>
      <c r="D11" s="15"/>
      <c r="E11" s="54"/>
      <c r="F11" s="54"/>
      <c r="G11" s="16"/>
      <c r="H11" s="16"/>
      <c r="I11" s="16"/>
      <c r="J11" s="16"/>
      <c r="K11" s="16"/>
      <c r="L11" s="16"/>
      <c r="M11" s="16">
        <f t="shared" si="0"/>
        <v>0</v>
      </c>
      <c r="N11" s="46" t="str">
        <f t="shared" si="1"/>
        <v/>
      </c>
      <c r="O11" s="14"/>
      <c r="P11" s="4" t="str">
        <f t="shared" si="3"/>
        <v>A5</v>
      </c>
    </row>
    <row r="12" ht="15" customHeight="1" spans="1:16">
      <c r="A12" s="13" t="str">
        <f t="shared" si="2"/>
        <v/>
      </c>
      <c r="B12" s="65"/>
      <c r="C12" s="65"/>
      <c r="D12" s="15"/>
      <c r="E12" s="54"/>
      <c r="F12" s="54"/>
      <c r="G12" s="16"/>
      <c r="H12" s="16"/>
      <c r="I12" s="16"/>
      <c r="J12" s="16"/>
      <c r="K12" s="16"/>
      <c r="L12" s="16"/>
      <c r="M12" s="16">
        <f t="shared" si="0"/>
        <v>0</v>
      </c>
      <c r="N12" s="46" t="str">
        <f t="shared" si="1"/>
        <v/>
      </c>
      <c r="O12" s="14"/>
      <c r="P12" s="4" t="str">
        <f t="shared" si="3"/>
        <v>A6</v>
      </c>
    </row>
    <row r="13" ht="15" customHeight="1" spans="1:16">
      <c r="A13" s="13" t="str">
        <f t="shared" si="2"/>
        <v/>
      </c>
      <c r="B13" s="65"/>
      <c r="C13" s="65"/>
      <c r="D13" s="15"/>
      <c r="E13" s="54"/>
      <c r="F13" s="54"/>
      <c r="G13" s="16"/>
      <c r="H13" s="16"/>
      <c r="I13" s="16"/>
      <c r="J13" s="16"/>
      <c r="K13" s="16"/>
      <c r="L13" s="16"/>
      <c r="M13" s="16">
        <f t="shared" si="0"/>
        <v>0</v>
      </c>
      <c r="N13" s="46" t="str">
        <f t="shared" si="1"/>
        <v/>
      </c>
      <c r="O13" s="14"/>
      <c r="P13" s="4" t="str">
        <f t="shared" si="3"/>
        <v>A7</v>
      </c>
    </row>
    <row r="14" ht="15" customHeight="1" spans="1:16">
      <c r="A14" s="13" t="str">
        <f t="shared" si="2"/>
        <v/>
      </c>
      <c r="B14" s="65"/>
      <c r="C14" s="65"/>
      <c r="D14" s="15"/>
      <c r="E14" s="54"/>
      <c r="F14" s="54"/>
      <c r="G14" s="16"/>
      <c r="H14" s="16"/>
      <c r="I14" s="16"/>
      <c r="J14" s="16"/>
      <c r="K14" s="16"/>
      <c r="L14" s="16"/>
      <c r="M14" s="16">
        <f t="shared" si="0"/>
        <v>0</v>
      </c>
      <c r="N14" s="46" t="str">
        <f t="shared" si="1"/>
        <v/>
      </c>
      <c r="O14" s="14"/>
      <c r="P14" s="4" t="str">
        <f t="shared" si="3"/>
        <v>A8</v>
      </c>
    </row>
    <row r="15" ht="15" customHeight="1" spans="1:16">
      <c r="A15" s="13" t="str">
        <f t="shared" si="2"/>
        <v/>
      </c>
      <c r="B15" s="65"/>
      <c r="C15" s="65"/>
      <c r="D15" s="15"/>
      <c r="E15" s="54"/>
      <c r="F15" s="54"/>
      <c r="G15" s="16"/>
      <c r="H15" s="16"/>
      <c r="I15" s="16"/>
      <c r="J15" s="16"/>
      <c r="K15" s="16"/>
      <c r="L15" s="16"/>
      <c r="M15" s="16">
        <f t="shared" si="0"/>
        <v>0</v>
      </c>
      <c r="N15" s="46" t="str">
        <f t="shared" si="1"/>
        <v/>
      </c>
      <c r="O15" s="14"/>
      <c r="P15" s="4" t="str">
        <f t="shared" si="3"/>
        <v>A9</v>
      </c>
    </row>
    <row r="16" ht="15" customHeight="1" spans="1:16">
      <c r="A16" s="13" t="str">
        <f t="shared" si="2"/>
        <v/>
      </c>
      <c r="B16" s="65"/>
      <c r="C16" s="65"/>
      <c r="D16" s="15"/>
      <c r="E16" s="54"/>
      <c r="F16" s="54"/>
      <c r="G16" s="16"/>
      <c r="H16" s="16"/>
      <c r="I16" s="16"/>
      <c r="J16" s="16"/>
      <c r="K16" s="16"/>
      <c r="L16" s="16"/>
      <c r="M16" s="16">
        <f t="shared" si="0"/>
        <v>0</v>
      </c>
      <c r="N16" s="46" t="str">
        <f t="shared" si="1"/>
        <v/>
      </c>
      <c r="O16" s="14"/>
      <c r="P16" s="4" t="str">
        <f t="shared" si="3"/>
        <v>A10</v>
      </c>
    </row>
    <row r="17" ht="15" customHeight="1" spans="1:16">
      <c r="A17" s="13" t="str">
        <f t="shared" si="2"/>
        <v/>
      </c>
      <c r="B17" s="65"/>
      <c r="C17" s="65"/>
      <c r="D17" s="15"/>
      <c r="E17" s="54"/>
      <c r="F17" s="54"/>
      <c r="G17" s="16"/>
      <c r="H17" s="16"/>
      <c r="I17" s="16"/>
      <c r="J17" s="16"/>
      <c r="K17" s="16"/>
      <c r="L17" s="16"/>
      <c r="M17" s="16">
        <f t="shared" si="0"/>
        <v>0</v>
      </c>
      <c r="N17" s="46" t="str">
        <f t="shared" si="1"/>
        <v/>
      </c>
      <c r="O17" s="14"/>
      <c r="P17" s="4" t="str">
        <f t="shared" si="3"/>
        <v>A11</v>
      </c>
    </row>
    <row r="18" ht="15" customHeight="1" spans="1:16">
      <c r="A18" s="13" t="str">
        <f t="shared" si="2"/>
        <v/>
      </c>
      <c r="B18" s="65"/>
      <c r="C18" s="65"/>
      <c r="D18" s="15"/>
      <c r="E18" s="54"/>
      <c r="F18" s="54"/>
      <c r="G18" s="16"/>
      <c r="H18" s="16"/>
      <c r="I18" s="16"/>
      <c r="J18" s="16"/>
      <c r="K18" s="16"/>
      <c r="L18" s="16"/>
      <c r="M18" s="16">
        <f t="shared" si="0"/>
        <v>0</v>
      </c>
      <c r="N18" s="46" t="str">
        <f t="shared" si="1"/>
        <v/>
      </c>
      <c r="O18" s="14"/>
      <c r="P18" s="4" t="str">
        <f t="shared" si="3"/>
        <v>A12</v>
      </c>
    </row>
    <row r="19" ht="15" customHeight="1" spans="1:16">
      <c r="A19" s="13" t="str">
        <f t="shared" si="2"/>
        <v/>
      </c>
      <c r="B19" s="65"/>
      <c r="C19" s="65"/>
      <c r="D19" s="15"/>
      <c r="E19" s="54"/>
      <c r="F19" s="54"/>
      <c r="G19" s="16"/>
      <c r="H19" s="16"/>
      <c r="I19" s="16"/>
      <c r="J19" s="16"/>
      <c r="K19" s="16"/>
      <c r="L19" s="16"/>
      <c r="M19" s="16">
        <f t="shared" si="0"/>
        <v>0</v>
      </c>
      <c r="N19" s="46" t="str">
        <f t="shared" si="1"/>
        <v/>
      </c>
      <c r="O19" s="14"/>
      <c r="P19" s="4" t="str">
        <f t="shared" si="3"/>
        <v>A13</v>
      </c>
    </row>
    <row r="20" ht="15" customHeight="1" spans="1:16">
      <c r="A20" s="13" t="str">
        <f t="shared" si="2"/>
        <v/>
      </c>
      <c r="B20" s="65"/>
      <c r="C20" s="65"/>
      <c r="D20" s="15"/>
      <c r="E20" s="54"/>
      <c r="F20" s="54"/>
      <c r="G20" s="16"/>
      <c r="H20" s="16"/>
      <c r="I20" s="16"/>
      <c r="J20" s="16"/>
      <c r="K20" s="16"/>
      <c r="L20" s="16"/>
      <c r="M20" s="16">
        <f t="shared" si="0"/>
        <v>0</v>
      </c>
      <c r="N20" s="46" t="str">
        <f t="shared" si="1"/>
        <v/>
      </c>
      <c r="O20" s="14"/>
      <c r="P20" s="4" t="str">
        <f t="shared" si="3"/>
        <v>A14</v>
      </c>
    </row>
    <row r="21" ht="15" customHeight="1" spans="1:16">
      <c r="A21" s="13" t="str">
        <f t="shared" si="2"/>
        <v/>
      </c>
      <c r="B21" s="65"/>
      <c r="C21" s="65"/>
      <c r="D21" s="15"/>
      <c r="E21" s="54"/>
      <c r="F21" s="54"/>
      <c r="G21" s="16"/>
      <c r="H21" s="16"/>
      <c r="I21" s="16"/>
      <c r="J21" s="16"/>
      <c r="K21" s="16"/>
      <c r="L21" s="16"/>
      <c r="M21" s="16">
        <f t="shared" si="0"/>
        <v>0</v>
      </c>
      <c r="N21" s="46" t="str">
        <f t="shared" si="1"/>
        <v/>
      </c>
      <c r="O21" s="14"/>
      <c r="P21" s="4" t="str">
        <f t="shared" si="3"/>
        <v>A15</v>
      </c>
    </row>
    <row r="22" ht="15" customHeight="1" spans="1:16">
      <c r="A22" s="13" t="str">
        <f t="shared" si="2"/>
        <v/>
      </c>
      <c r="B22" s="65"/>
      <c r="C22" s="65"/>
      <c r="D22" s="15"/>
      <c r="E22" s="54"/>
      <c r="F22" s="54"/>
      <c r="G22" s="16"/>
      <c r="H22" s="16"/>
      <c r="I22" s="16"/>
      <c r="J22" s="16"/>
      <c r="K22" s="16"/>
      <c r="L22" s="16"/>
      <c r="M22" s="16">
        <f t="shared" si="0"/>
        <v>0</v>
      </c>
      <c r="N22" s="46" t="str">
        <f t="shared" si="1"/>
        <v/>
      </c>
      <c r="O22" s="14"/>
      <c r="P22" s="4" t="str">
        <f t="shared" si="3"/>
        <v>A16</v>
      </c>
    </row>
    <row r="23" ht="15" customHeight="1" spans="1:16">
      <c r="A23" s="13" t="str">
        <f t="shared" si="2"/>
        <v/>
      </c>
      <c r="B23" s="65"/>
      <c r="C23" s="65"/>
      <c r="D23" s="15"/>
      <c r="E23" s="54"/>
      <c r="F23" s="54"/>
      <c r="G23" s="16"/>
      <c r="H23" s="16"/>
      <c r="I23" s="16"/>
      <c r="J23" s="16"/>
      <c r="K23" s="16"/>
      <c r="L23" s="16"/>
      <c r="M23" s="16">
        <f t="shared" si="0"/>
        <v>0</v>
      </c>
      <c r="N23" s="46" t="str">
        <f t="shared" si="1"/>
        <v/>
      </c>
      <c r="O23" s="14"/>
      <c r="P23" s="4" t="str">
        <f t="shared" si="3"/>
        <v>A17</v>
      </c>
    </row>
    <row r="24" ht="15" customHeight="1" spans="1:17">
      <c r="A24" s="13" t="str">
        <f t="shared" si="2"/>
        <v/>
      </c>
      <c r="B24" s="65"/>
      <c r="C24" s="65"/>
      <c r="D24" s="15"/>
      <c r="E24" s="54"/>
      <c r="F24" s="54"/>
      <c r="G24" s="16"/>
      <c r="H24" s="16"/>
      <c r="I24" s="16"/>
      <c r="J24" s="16"/>
      <c r="K24" s="16"/>
      <c r="L24" s="16"/>
      <c r="M24" s="16">
        <f t="shared" si="0"/>
        <v>0</v>
      </c>
      <c r="N24" s="46" t="str">
        <f t="shared" si="1"/>
        <v/>
      </c>
      <c r="O24" s="14"/>
      <c r="P24" s="4" t="str">
        <f t="shared" si="3"/>
        <v>A18</v>
      </c>
      <c r="Q24" s="5" t="str">
        <f t="array" ref="Q24:Q29">""</f>
        <v/>
      </c>
    </row>
    <row r="25" ht="15" customHeight="1" spans="1:17">
      <c r="A25" s="13" t="s">
        <v>1205</v>
      </c>
      <c r="B25" s="66"/>
      <c r="C25" s="66"/>
      <c r="D25" s="57"/>
      <c r="E25" s="54"/>
      <c r="F25" s="54"/>
      <c r="G25" s="16">
        <f>SUM(G7:G24)</f>
        <v>0</v>
      </c>
      <c r="H25" s="16">
        <f>SUM(H7:H24)</f>
        <v>0</v>
      </c>
      <c r="I25" s="16">
        <f>SUM(I7:I24)</f>
        <v>0</v>
      </c>
      <c r="J25" s="16"/>
      <c r="K25" s="16"/>
      <c r="L25" s="16">
        <f>SUM(L7:L24)</f>
        <v>0</v>
      </c>
      <c r="M25" s="16">
        <f t="shared" si="0"/>
        <v>0</v>
      </c>
      <c r="N25" s="46" t="str">
        <f t="shared" si="1"/>
        <v/>
      </c>
      <c r="O25" s="14"/>
      <c r="P25" s="4"/>
      <c r="Q25" s="5" t="str">
        <v/>
      </c>
    </row>
    <row r="26" ht="15" customHeight="1" spans="1:17">
      <c r="A26" s="13" t="s">
        <v>1206</v>
      </c>
      <c r="B26" s="66"/>
      <c r="C26" s="66"/>
      <c r="D26" s="57"/>
      <c r="E26" s="54"/>
      <c r="F26" s="54"/>
      <c r="G26" s="16"/>
      <c r="H26" s="16">
        <f>I25</f>
        <v>0</v>
      </c>
      <c r="I26" s="16"/>
      <c r="J26" s="16"/>
      <c r="K26" s="16"/>
      <c r="L26" s="16"/>
      <c r="M26" s="16"/>
      <c r="N26" s="46"/>
      <c r="O26" s="14"/>
      <c r="P26" s="4"/>
      <c r="Q26" s="5" t="str">
        <v/>
      </c>
    </row>
    <row r="27" ht="15" customHeight="1" spans="1:17">
      <c r="A27" s="19" t="s">
        <v>1207</v>
      </c>
      <c r="B27" s="10"/>
      <c r="C27" s="10"/>
      <c r="D27" s="19"/>
      <c r="E27" s="19"/>
      <c r="F27" s="19"/>
      <c r="G27" s="31"/>
      <c r="H27" s="31">
        <f>H25-H26</f>
        <v>0</v>
      </c>
      <c r="I27" s="31"/>
      <c r="J27" s="31"/>
      <c r="K27" s="31"/>
      <c r="L27" s="31">
        <f>L25</f>
        <v>0</v>
      </c>
      <c r="M27" s="16">
        <f>L27-H27+I27</f>
        <v>0</v>
      </c>
      <c r="N27" s="46" t="str">
        <f>IF(H27-I27=0,"",M27/(H27-I27)*100)</f>
        <v/>
      </c>
      <c r="O27" s="21"/>
      <c r="Q27" s="5" t="str">
        <v/>
      </c>
    </row>
    <row r="28" customHeight="1" spans="1:17">
      <c r="A28" s="3" t="str">
        <f>基本信息输入表!$K$6&amp;"填表人："&amp;基本信息输入表!$M$80</f>
        <v>产权持有单位填表人：</v>
      </c>
      <c r="M28" s="3" t="str">
        <f>"评估人员："&amp;基本信息输入表!$Q$80</f>
        <v>评估人员：</v>
      </c>
      <c r="P28" s="3" t="s">
        <v>474</v>
      </c>
      <c r="Q28" s="5" t="str">
        <v/>
      </c>
    </row>
    <row r="29" customHeight="1" spans="1:17">
      <c r="A29" s="3" t="str">
        <f>"填表日期："&amp;YEAR(基本信息输入表!$O$80)&amp;"年"&amp;MONTH(基本信息输入表!$O$80)&amp;"月"&amp;DAY(基本信息输入表!$O$80)&amp;"日"</f>
        <v>填表日期：1900年1月0日</v>
      </c>
      <c r="Q29" s="5" t="str">
        <v/>
      </c>
    </row>
  </sheetData>
  <mergeCells count="5">
    <mergeCell ref="A2:O2"/>
    <mergeCell ref="A3:O3"/>
    <mergeCell ref="A25:C25"/>
    <mergeCell ref="A26:C26"/>
    <mergeCell ref="A27:C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dimension ref="A1:M29"/>
  <sheetViews>
    <sheetView showGridLines="0" workbookViewId="0">
      <selection activeCell="G25" sqref="G25"/>
    </sheetView>
  </sheetViews>
  <sheetFormatPr defaultColWidth="9" defaultRowHeight="15.75" customHeight="1"/>
  <cols>
    <col min="1" max="1" width="5.5" style="3" customWidth="1"/>
    <col min="2" max="2" width="15.5" style="3" customWidth="1"/>
    <col min="3" max="3" width="7.69166666666667" style="3" customWidth="1"/>
    <col min="4" max="4" width="11.1916666666667" style="3" customWidth="1"/>
    <col min="5" max="5" width="16.6916666666667" style="3" customWidth="1"/>
    <col min="6" max="6" width="11.1916666666667" style="3" customWidth="1"/>
    <col min="7" max="8" width="15.6916666666667" style="3" customWidth="1"/>
    <col min="9" max="9" width="9.5" style="3" customWidth="1"/>
    <col min="10" max="10" width="9.69166666666667" style="3" customWidth="1"/>
    <col min="11" max="11" width="15.5" style="3" customWidth="1"/>
    <col min="12" max="12" width="16.1916666666667" style="3" customWidth="1"/>
    <col min="13" max="13" width="6.19166666666667" style="5" customWidth="1"/>
    <col min="14" max="16384" width="9" style="3"/>
  </cols>
  <sheetData>
    <row r="1" customHeight="1" spans="1:13">
      <c r="A1" s="6" t="s">
        <v>0</v>
      </c>
      <c r="L1" s="22" t="str">
        <f t="array" ref="L1:M1">"请勿删除或清空该列内容"</f>
        <v>请勿删除或清空该列内容</v>
      </c>
      <c r="M1" s="23" t="str">
        <v>请勿删除或清空该列内容</v>
      </c>
    </row>
    <row r="2" s="1" customFormat="1" ht="30" customHeight="1" spans="1:13">
      <c r="A2" s="7" t="s">
        <v>1208</v>
      </c>
      <c r="M2" s="25" t="str">
        <f t="array" ref="M2:M7">""</f>
        <v/>
      </c>
    </row>
    <row r="3" customHeight="1" spans="1:13">
      <c r="A3" s="4" t="str">
        <f>"评估基准日："&amp;TEXT(基本信息输入表!M7,"yyyy年mm月dd日")</f>
        <v>评估基准日：2024年06月30日</v>
      </c>
      <c r="M3" s="5" t="str">
        <v/>
      </c>
    </row>
    <row r="4" ht="14.25" customHeight="1" spans="1:13">
      <c r="A4" s="4"/>
      <c r="B4" s="4"/>
      <c r="C4" s="4"/>
      <c r="D4" s="4"/>
      <c r="E4" s="4"/>
      <c r="F4" s="4"/>
      <c r="G4" s="4"/>
      <c r="H4" s="4"/>
      <c r="I4" s="4"/>
      <c r="J4" s="4"/>
      <c r="K4" s="8" t="s">
        <v>1209</v>
      </c>
      <c r="M4" s="5" t="str">
        <v/>
      </c>
    </row>
    <row r="5" customHeight="1" spans="1:13">
      <c r="A5" s="3" t="str">
        <f>基本信息输入表!K6&amp;"："&amp;基本信息输入表!M6</f>
        <v>产权持有单位：贵州林东煤业发展有限责任公司</v>
      </c>
      <c r="K5" s="8" t="s">
        <v>445</v>
      </c>
      <c r="M5" s="5" t="str">
        <v/>
      </c>
    </row>
    <row r="6" s="2" customFormat="1" ht="24.75" customHeight="1" spans="1:13">
      <c r="A6" s="11" t="s">
        <v>472</v>
      </c>
      <c r="B6" s="11" t="s">
        <v>1210</v>
      </c>
      <c r="C6" s="11" t="s">
        <v>594</v>
      </c>
      <c r="D6" s="11" t="s">
        <v>1211</v>
      </c>
      <c r="E6" s="12" t="s">
        <v>1212</v>
      </c>
      <c r="F6" s="12" t="s">
        <v>1213</v>
      </c>
      <c r="G6" s="12" t="s">
        <v>215</v>
      </c>
      <c r="H6" s="11" t="s">
        <v>216</v>
      </c>
      <c r="I6" s="11" t="s">
        <v>289</v>
      </c>
      <c r="J6" s="11" t="s">
        <v>218</v>
      </c>
      <c r="K6" s="11" t="s">
        <v>348</v>
      </c>
      <c r="L6" s="2" t="s">
        <v>518</v>
      </c>
      <c r="M6" s="26" t="str">
        <v/>
      </c>
    </row>
    <row r="7" ht="15" customHeight="1" spans="1:13">
      <c r="A7" s="13" t="str">
        <f t="shared" ref="A7" si="0">IF(B7="","",ROW()-6)</f>
        <v/>
      </c>
      <c r="B7" s="14"/>
      <c r="C7" s="15"/>
      <c r="D7" s="15"/>
      <c r="E7" s="14"/>
      <c r="F7" s="16"/>
      <c r="G7" s="16"/>
      <c r="H7" s="16"/>
      <c r="I7" s="16">
        <f t="shared" ref="I7:I27" si="1">H7-G7</f>
        <v>0</v>
      </c>
      <c r="J7" s="46" t="str">
        <f t="shared" ref="J7:J27" si="2">IF(G7=0,"",I7/G7*100)</f>
        <v/>
      </c>
      <c r="K7" s="14"/>
      <c r="L7" s="4" t="str">
        <f>"A"&amp;ROW()-6</f>
        <v>A1</v>
      </c>
      <c r="M7" s="5" t="str">
        <v/>
      </c>
    </row>
    <row r="8" ht="15" customHeight="1" spans="1:12">
      <c r="A8" s="13" t="str">
        <f t="shared" ref="A8:A26" si="3">IF(B8="","",ROW()-6)</f>
        <v/>
      </c>
      <c r="B8" s="14"/>
      <c r="C8" s="15"/>
      <c r="D8" s="15"/>
      <c r="E8" s="14"/>
      <c r="F8" s="16"/>
      <c r="G8" s="16"/>
      <c r="H8" s="16"/>
      <c r="I8" s="16">
        <f t="shared" si="1"/>
        <v>0</v>
      </c>
      <c r="J8" s="46" t="str">
        <f t="shared" si="2"/>
        <v/>
      </c>
      <c r="K8" s="14"/>
      <c r="L8" s="4" t="str">
        <f t="shared" ref="L8:L26" si="4">"A"&amp;ROW()-6</f>
        <v>A2</v>
      </c>
    </row>
    <row r="9" ht="15" customHeight="1" spans="1:12">
      <c r="A9" s="13" t="str">
        <f t="shared" si="3"/>
        <v/>
      </c>
      <c r="B9" s="14"/>
      <c r="C9" s="15"/>
      <c r="D9" s="15"/>
      <c r="E9" s="14"/>
      <c r="F9" s="16"/>
      <c r="G9" s="16"/>
      <c r="H9" s="16"/>
      <c r="I9" s="16">
        <f t="shared" si="1"/>
        <v>0</v>
      </c>
      <c r="J9" s="46" t="str">
        <f t="shared" si="2"/>
        <v/>
      </c>
      <c r="K9" s="14"/>
      <c r="L9" s="4" t="str">
        <f t="shared" si="4"/>
        <v>A3</v>
      </c>
    </row>
    <row r="10" ht="15" customHeight="1" spans="1:12">
      <c r="A10" s="13" t="str">
        <f t="shared" si="3"/>
        <v/>
      </c>
      <c r="B10" s="14"/>
      <c r="C10" s="15"/>
      <c r="D10" s="15"/>
      <c r="E10" s="14"/>
      <c r="F10" s="16"/>
      <c r="G10" s="16"/>
      <c r="H10" s="16"/>
      <c r="I10" s="16">
        <f t="shared" si="1"/>
        <v>0</v>
      </c>
      <c r="J10" s="46" t="str">
        <f t="shared" si="2"/>
        <v/>
      </c>
      <c r="K10" s="14"/>
      <c r="L10" s="4" t="str">
        <f t="shared" si="4"/>
        <v>A4</v>
      </c>
    </row>
    <row r="11" ht="15" customHeight="1" spans="1:12">
      <c r="A11" s="13" t="str">
        <f t="shared" si="3"/>
        <v/>
      </c>
      <c r="B11" s="14"/>
      <c r="C11" s="15"/>
      <c r="D11" s="15"/>
      <c r="E11" s="14"/>
      <c r="F11" s="16"/>
      <c r="G11" s="16"/>
      <c r="H11" s="16"/>
      <c r="I11" s="16">
        <f t="shared" si="1"/>
        <v>0</v>
      </c>
      <c r="J11" s="46" t="str">
        <f t="shared" si="2"/>
        <v/>
      </c>
      <c r="K11" s="14"/>
      <c r="L11" s="4" t="str">
        <f t="shared" si="4"/>
        <v>A5</v>
      </c>
    </row>
    <row r="12" ht="15" customHeight="1" spans="1:12">
      <c r="A12" s="13" t="str">
        <f t="shared" si="3"/>
        <v/>
      </c>
      <c r="B12" s="14"/>
      <c r="C12" s="15"/>
      <c r="D12" s="15"/>
      <c r="E12" s="14"/>
      <c r="F12" s="16"/>
      <c r="G12" s="16"/>
      <c r="H12" s="16"/>
      <c r="I12" s="16">
        <f t="shared" si="1"/>
        <v>0</v>
      </c>
      <c r="J12" s="46" t="str">
        <f t="shared" si="2"/>
        <v/>
      </c>
      <c r="K12" s="14"/>
      <c r="L12" s="4" t="str">
        <f t="shared" si="4"/>
        <v>A6</v>
      </c>
    </row>
    <row r="13" ht="15" customHeight="1" spans="1:12">
      <c r="A13" s="13" t="str">
        <f t="shared" si="3"/>
        <v/>
      </c>
      <c r="B13" s="14"/>
      <c r="C13" s="15"/>
      <c r="D13" s="15"/>
      <c r="E13" s="14"/>
      <c r="F13" s="16"/>
      <c r="G13" s="16"/>
      <c r="H13" s="16"/>
      <c r="I13" s="16">
        <f t="shared" si="1"/>
        <v>0</v>
      </c>
      <c r="J13" s="46" t="str">
        <f t="shared" si="2"/>
        <v/>
      </c>
      <c r="K13" s="14"/>
      <c r="L13" s="4" t="str">
        <f t="shared" si="4"/>
        <v>A7</v>
      </c>
    </row>
    <row r="14" ht="15" customHeight="1" spans="1:12">
      <c r="A14" s="13" t="str">
        <f t="shared" si="3"/>
        <v/>
      </c>
      <c r="B14" s="14"/>
      <c r="C14" s="15"/>
      <c r="D14" s="15"/>
      <c r="E14" s="14"/>
      <c r="F14" s="16"/>
      <c r="G14" s="16"/>
      <c r="H14" s="16"/>
      <c r="I14" s="16">
        <f t="shared" si="1"/>
        <v>0</v>
      </c>
      <c r="J14" s="46" t="str">
        <f t="shared" si="2"/>
        <v/>
      </c>
      <c r="K14" s="14"/>
      <c r="L14" s="4" t="str">
        <f t="shared" si="4"/>
        <v>A8</v>
      </c>
    </row>
    <row r="15" ht="15" customHeight="1" spans="1:12">
      <c r="A15" s="13" t="str">
        <f t="shared" si="3"/>
        <v/>
      </c>
      <c r="B15" s="14"/>
      <c r="C15" s="15"/>
      <c r="D15" s="15"/>
      <c r="E15" s="14"/>
      <c r="F15" s="16"/>
      <c r="G15" s="16"/>
      <c r="H15" s="16"/>
      <c r="I15" s="16">
        <f t="shared" si="1"/>
        <v>0</v>
      </c>
      <c r="J15" s="46" t="str">
        <f t="shared" si="2"/>
        <v/>
      </c>
      <c r="K15" s="14"/>
      <c r="L15" s="4" t="str">
        <f t="shared" si="4"/>
        <v>A9</v>
      </c>
    </row>
    <row r="16" ht="15" customHeight="1" spans="1:12">
      <c r="A16" s="13" t="str">
        <f t="shared" si="3"/>
        <v/>
      </c>
      <c r="B16" s="14"/>
      <c r="C16" s="15"/>
      <c r="D16" s="15"/>
      <c r="E16" s="14"/>
      <c r="F16" s="16"/>
      <c r="G16" s="16"/>
      <c r="H16" s="16"/>
      <c r="I16" s="16">
        <f t="shared" si="1"/>
        <v>0</v>
      </c>
      <c r="J16" s="46" t="str">
        <f t="shared" si="2"/>
        <v/>
      </c>
      <c r="K16" s="14"/>
      <c r="L16" s="4" t="str">
        <f t="shared" si="4"/>
        <v>A10</v>
      </c>
    </row>
    <row r="17" ht="15" customHeight="1" spans="1:12">
      <c r="A17" s="13" t="str">
        <f t="shared" si="3"/>
        <v/>
      </c>
      <c r="B17" s="14"/>
      <c r="C17" s="15"/>
      <c r="D17" s="15"/>
      <c r="E17" s="14"/>
      <c r="F17" s="16"/>
      <c r="G17" s="16"/>
      <c r="H17" s="16"/>
      <c r="I17" s="16">
        <f t="shared" si="1"/>
        <v>0</v>
      </c>
      <c r="J17" s="46" t="str">
        <f t="shared" si="2"/>
        <v/>
      </c>
      <c r="K17" s="14"/>
      <c r="L17" s="4" t="str">
        <f t="shared" si="4"/>
        <v>A11</v>
      </c>
    </row>
    <row r="18" ht="15" customHeight="1" spans="1:12">
      <c r="A18" s="13" t="str">
        <f t="shared" si="3"/>
        <v/>
      </c>
      <c r="B18" s="14"/>
      <c r="C18" s="15"/>
      <c r="D18" s="15"/>
      <c r="E18" s="14"/>
      <c r="F18" s="16"/>
      <c r="G18" s="16"/>
      <c r="H18" s="16"/>
      <c r="I18" s="16">
        <f t="shared" si="1"/>
        <v>0</v>
      </c>
      <c r="J18" s="46" t="str">
        <f t="shared" si="2"/>
        <v/>
      </c>
      <c r="K18" s="14"/>
      <c r="L18" s="4" t="str">
        <f t="shared" si="4"/>
        <v>A12</v>
      </c>
    </row>
    <row r="19" ht="15" customHeight="1" spans="1:12">
      <c r="A19" s="13" t="str">
        <f t="shared" si="3"/>
        <v/>
      </c>
      <c r="B19" s="14"/>
      <c r="C19" s="15"/>
      <c r="D19" s="15"/>
      <c r="E19" s="14"/>
      <c r="F19" s="16"/>
      <c r="G19" s="16"/>
      <c r="H19" s="16"/>
      <c r="I19" s="16">
        <f t="shared" si="1"/>
        <v>0</v>
      </c>
      <c r="J19" s="46" t="str">
        <f t="shared" si="2"/>
        <v/>
      </c>
      <c r="K19" s="14"/>
      <c r="L19" s="4" t="str">
        <f t="shared" si="4"/>
        <v>A13</v>
      </c>
    </row>
    <row r="20" ht="15" customHeight="1" spans="1:12">
      <c r="A20" s="13" t="str">
        <f t="shared" si="3"/>
        <v/>
      </c>
      <c r="B20" s="14"/>
      <c r="C20" s="15"/>
      <c r="D20" s="15"/>
      <c r="E20" s="14"/>
      <c r="F20" s="16"/>
      <c r="G20" s="16"/>
      <c r="H20" s="16"/>
      <c r="I20" s="16">
        <f t="shared" si="1"/>
        <v>0</v>
      </c>
      <c r="J20" s="46" t="str">
        <f t="shared" si="2"/>
        <v/>
      </c>
      <c r="K20" s="14"/>
      <c r="L20" s="4" t="str">
        <f t="shared" si="4"/>
        <v>A14</v>
      </c>
    </row>
    <row r="21" ht="15" customHeight="1" spans="1:12">
      <c r="A21" s="13" t="str">
        <f t="shared" si="3"/>
        <v/>
      </c>
      <c r="B21" s="14"/>
      <c r="C21" s="15"/>
      <c r="D21" s="15"/>
      <c r="E21" s="14"/>
      <c r="F21" s="16"/>
      <c r="G21" s="16"/>
      <c r="H21" s="16"/>
      <c r="I21" s="16">
        <f t="shared" si="1"/>
        <v>0</v>
      </c>
      <c r="J21" s="46" t="str">
        <f t="shared" si="2"/>
        <v/>
      </c>
      <c r="K21" s="14"/>
      <c r="L21" s="4" t="str">
        <f t="shared" si="4"/>
        <v>A15</v>
      </c>
    </row>
    <row r="22" ht="15" customHeight="1" spans="1:12">
      <c r="A22" s="13" t="str">
        <f t="shared" si="3"/>
        <v/>
      </c>
      <c r="B22" s="14"/>
      <c r="C22" s="15"/>
      <c r="D22" s="15"/>
      <c r="E22" s="14"/>
      <c r="F22" s="16"/>
      <c r="G22" s="16"/>
      <c r="H22" s="16"/>
      <c r="I22" s="16">
        <f t="shared" si="1"/>
        <v>0</v>
      </c>
      <c r="J22" s="46" t="str">
        <f t="shared" si="2"/>
        <v/>
      </c>
      <c r="K22" s="14"/>
      <c r="L22" s="4" t="str">
        <f t="shared" si="4"/>
        <v>A16</v>
      </c>
    </row>
    <row r="23" ht="15" customHeight="1" spans="1:12">
      <c r="A23" s="13" t="str">
        <f t="shared" si="3"/>
        <v/>
      </c>
      <c r="B23" s="14"/>
      <c r="C23" s="15"/>
      <c r="D23" s="15"/>
      <c r="E23" s="14"/>
      <c r="F23" s="16"/>
      <c r="G23" s="16"/>
      <c r="H23" s="16"/>
      <c r="I23" s="16">
        <f t="shared" si="1"/>
        <v>0</v>
      </c>
      <c r="J23" s="46" t="str">
        <f t="shared" si="2"/>
        <v/>
      </c>
      <c r="K23" s="14"/>
      <c r="L23" s="4" t="str">
        <f t="shared" si="4"/>
        <v>A17</v>
      </c>
    </row>
    <row r="24" ht="15" customHeight="1" spans="1:12">
      <c r="A24" s="13" t="str">
        <f t="shared" si="3"/>
        <v/>
      </c>
      <c r="B24" s="14"/>
      <c r="C24" s="15"/>
      <c r="D24" s="15"/>
      <c r="E24" s="14"/>
      <c r="F24" s="16"/>
      <c r="G24" s="16"/>
      <c r="H24" s="16"/>
      <c r="I24" s="16">
        <f t="shared" si="1"/>
        <v>0</v>
      </c>
      <c r="J24" s="46" t="str">
        <f t="shared" si="2"/>
        <v/>
      </c>
      <c r="K24" s="14"/>
      <c r="L24" s="4" t="str">
        <f t="shared" si="4"/>
        <v>A18</v>
      </c>
    </row>
    <row r="25" ht="15" customHeight="1" spans="1:12">
      <c r="A25" s="13" t="str">
        <f t="shared" si="3"/>
        <v/>
      </c>
      <c r="B25" s="14"/>
      <c r="C25" s="15"/>
      <c r="D25" s="15"/>
      <c r="E25" s="14"/>
      <c r="F25" s="16"/>
      <c r="G25" s="16"/>
      <c r="H25" s="16"/>
      <c r="I25" s="16">
        <f t="shared" si="1"/>
        <v>0</v>
      </c>
      <c r="J25" s="46" t="str">
        <f t="shared" si="2"/>
        <v/>
      </c>
      <c r="K25" s="14"/>
      <c r="L25" s="4" t="str">
        <f t="shared" si="4"/>
        <v>A19</v>
      </c>
    </row>
    <row r="26" ht="15" customHeight="1" spans="1:13">
      <c r="A26" s="13" t="str">
        <f t="shared" si="3"/>
        <v/>
      </c>
      <c r="B26" s="14"/>
      <c r="C26" s="15"/>
      <c r="D26" s="15"/>
      <c r="E26" s="14"/>
      <c r="F26" s="16"/>
      <c r="G26" s="16"/>
      <c r="H26" s="16"/>
      <c r="I26" s="16">
        <f t="shared" si="1"/>
        <v>0</v>
      </c>
      <c r="J26" s="46" t="str">
        <f t="shared" si="2"/>
        <v/>
      </c>
      <c r="K26" s="14"/>
      <c r="L26" s="4" t="str">
        <f t="shared" si="4"/>
        <v>A20</v>
      </c>
      <c r="M26" s="5" t="str">
        <f t="array" ref="M26:M29">""</f>
        <v/>
      </c>
    </row>
    <row r="27" ht="15" customHeight="1" spans="1:13">
      <c r="A27" s="17" t="s">
        <v>299</v>
      </c>
      <c r="B27" s="18"/>
      <c r="C27" s="19"/>
      <c r="D27" s="19"/>
      <c r="E27" s="19"/>
      <c r="F27" s="19"/>
      <c r="G27" s="31">
        <f>SUM(G7:G26)</f>
        <v>0</v>
      </c>
      <c r="H27" s="31">
        <f>SUM(H7:H26)</f>
        <v>0</v>
      </c>
      <c r="I27" s="16">
        <f t="shared" si="1"/>
        <v>0</v>
      </c>
      <c r="J27" s="46" t="str">
        <f t="shared" si="2"/>
        <v/>
      </c>
      <c r="K27" s="21"/>
      <c r="M27" s="5" t="str">
        <v/>
      </c>
    </row>
    <row r="28" customHeight="1" spans="1:13">
      <c r="A28" s="3" t="str">
        <f>基本信息输入表!$K$6&amp;"填表人："&amp;基本信息输入表!$M$81</f>
        <v>产权持有单位填表人：</v>
      </c>
      <c r="I28" s="3" t="str">
        <f>"评估人员："&amp;基本信息输入表!$Q$81</f>
        <v>评估人员：</v>
      </c>
      <c r="L28" s="3" t="s">
        <v>474</v>
      </c>
      <c r="M28" s="5" t="str">
        <v/>
      </c>
    </row>
    <row r="29" customHeight="1" spans="1:13">
      <c r="A29" s="3" t="str">
        <f>"填表日期："&amp;YEAR(基本信息输入表!$O$81)&amp;"年"&amp;MONTH(基本信息输入表!$O$81)&amp;"月"&amp;DAY(基本信息输入表!$O$81)&amp;"日"</f>
        <v>填表日期：1900年1月0日</v>
      </c>
      <c r="M29" s="5" t="str">
        <v/>
      </c>
    </row>
  </sheetData>
  <mergeCells count="3">
    <mergeCell ref="A2:K2"/>
    <mergeCell ref="A3:K3"/>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0"/>
  <dimension ref="A1:J29"/>
  <sheetViews>
    <sheetView showGridLines="0" workbookViewId="0">
      <selection activeCell="G25" sqref="G25"/>
    </sheetView>
  </sheetViews>
  <sheetFormatPr defaultColWidth="9" defaultRowHeight="15.75" customHeight="1"/>
  <cols>
    <col min="1" max="1" width="6.69166666666667" style="3" customWidth="1"/>
    <col min="2" max="2" width="23.1916666666667" style="3" customWidth="1"/>
    <col min="3" max="3" width="9.69166666666667" style="3" customWidth="1"/>
    <col min="4" max="4" width="10.6916666666667" style="3" customWidth="1"/>
    <col min="5" max="5" width="11.5" style="3" customWidth="1"/>
    <col min="6" max="7" width="9.69166666666667" style="3" customWidth="1"/>
    <col min="8" max="8" width="18.1916666666667" style="3" customWidth="1"/>
    <col min="9" max="9" width="15.8166666666667" style="3" customWidth="1"/>
    <col min="10" max="10" width="5.81666666666667" style="5" customWidth="1"/>
    <col min="11" max="16384" width="9" style="3"/>
  </cols>
  <sheetData>
    <row r="1" customHeight="1" spans="1:10">
      <c r="A1" s="6" t="s">
        <v>0</v>
      </c>
      <c r="I1" s="22" t="str">
        <f t="array" ref="I1:J1">"请勿删除或清空该列内容"</f>
        <v>请勿删除或清空该列内容</v>
      </c>
      <c r="J1" s="23" t="str">
        <v>请勿删除或清空该列内容</v>
      </c>
    </row>
    <row r="2" s="1" customFormat="1" ht="30" customHeight="1" spans="1:10">
      <c r="A2" s="7" t="s">
        <v>1214</v>
      </c>
      <c r="J2" s="25" t="str">
        <f t="array" ref="J2:J7">""</f>
        <v/>
      </c>
    </row>
    <row r="3" customHeight="1" spans="1:10">
      <c r="A3" s="4" t="str">
        <f>"评估基准日："&amp;TEXT(基本信息输入表!M7,"yyyy年mm月dd日")</f>
        <v>评估基准日：2024年06月30日</v>
      </c>
      <c r="J3" s="5" t="str">
        <v/>
      </c>
    </row>
    <row r="4" ht="14.25" customHeight="1" spans="1:10">
      <c r="A4" s="4"/>
      <c r="B4" s="4"/>
      <c r="C4" s="4"/>
      <c r="D4" s="4"/>
      <c r="E4" s="4"/>
      <c r="F4" s="4"/>
      <c r="G4" s="4"/>
      <c r="H4" s="8" t="s">
        <v>1215</v>
      </c>
      <c r="J4" s="5" t="str">
        <v/>
      </c>
    </row>
    <row r="5" customHeight="1" spans="1:10">
      <c r="A5" s="3" t="str">
        <f>基本信息输入表!K6&amp;"："&amp;基本信息输入表!M6</f>
        <v>产权持有单位：贵州林东煤业发展有限责任公司</v>
      </c>
      <c r="H5" s="8" t="s">
        <v>445</v>
      </c>
      <c r="J5" s="5" t="str">
        <v/>
      </c>
    </row>
    <row r="6" s="2" customFormat="1" ht="12.75" customHeight="1" spans="1:10">
      <c r="A6" s="11" t="s">
        <v>472</v>
      </c>
      <c r="B6" s="11" t="s">
        <v>1216</v>
      </c>
      <c r="C6" s="11" t="s">
        <v>925</v>
      </c>
      <c r="D6" s="12" t="s">
        <v>215</v>
      </c>
      <c r="E6" s="11" t="s">
        <v>216</v>
      </c>
      <c r="F6" s="11" t="s">
        <v>289</v>
      </c>
      <c r="G6" s="11" t="s">
        <v>218</v>
      </c>
      <c r="H6" s="11" t="s">
        <v>348</v>
      </c>
      <c r="I6" s="2" t="s">
        <v>518</v>
      </c>
      <c r="J6" s="26" t="str">
        <v/>
      </c>
    </row>
    <row r="7" ht="15" customHeight="1" spans="1:10">
      <c r="A7" s="13" t="str">
        <f t="shared" ref="A7" si="0">IF(B7="","",ROW()-6)</f>
        <v/>
      </c>
      <c r="B7" s="14"/>
      <c r="C7" s="15"/>
      <c r="D7" s="16"/>
      <c r="E7" s="16"/>
      <c r="F7" s="16">
        <f t="shared" ref="F7:F25" si="1">E7-D7</f>
        <v>0</v>
      </c>
      <c r="G7" s="46" t="str">
        <f t="shared" ref="G7:G25" si="2">IF(D7=0,"",F7/D7*100)</f>
        <v/>
      </c>
      <c r="H7" s="14"/>
      <c r="I7" s="4" t="str">
        <f>"A"&amp;ROW()-6</f>
        <v>A1</v>
      </c>
      <c r="J7" s="5" t="str">
        <v/>
      </c>
    </row>
    <row r="8" ht="15" customHeight="1" spans="1:9">
      <c r="A8" s="13" t="str">
        <f t="shared" ref="A8:A24" si="3">IF(B8="","",ROW()-6)</f>
        <v/>
      </c>
      <c r="B8" s="14"/>
      <c r="C8" s="15"/>
      <c r="D8" s="16"/>
      <c r="E8" s="16"/>
      <c r="F8" s="16">
        <f t="shared" si="1"/>
        <v>0</v>
      </c>
      <c r="G8" s="46" t="str">
        <f t="shared" si="2"/>
        <v/>
      </c>
      <c r="H8" s="14"/>
      <c r="I8" s="4" t="str">
        <f t="shared" ref="I8:I26" si="4">"A"&amp;ROW()-6</f>
        <v>A2</v>
      </c>
    </row>
    <row r="9" ht="15" customHeight="1" spans="1:9">
      <c r="A9" s="13" t="str">
        <f t="shared" si="3"/>
        <v/>
      </c>
      <c r="B9" s="14"/>
      <c r="C9" s="15"/>
      <c r="D9" s="16"/>
      <c r="E9" s="16"/>
      <c r="F9" s="16">
        <f t="shared" si="1"/>
        <v>0</v>
      </c>
      <c r="G9" s="46" t="str">
        <f t="shared" si="2"/>
        <v/>
      </c>
      <c r="H9" s="14"/>
      <c r="I9" s="4" t="str">
        <f t="shared" si="4"/>
        <v>A3</v>
      </c>
    </row>
    <row r="10" ht="15" customHeight="1" spans="1:9">
      <c r="A10" s="13" t="str">
        <f t="shared" si="3"/>
        <v/>
      </c>
      <c r="B10" s="14"/>
      <c r="C10" s="15"/>
      <c r="D10" s="16"/>
      <c r="E10" s="16"/>
      <c r="F10" s="16">
        <f t="shared" si="1"/>
        <v>0</v>
      </c>
      <c r="G10" s="46" t="str">
        <f t="shared" si="2"/>
        <v/>
      </c>
      <c r="H10" s="14"/>
      <c r="I10" s="4" t="str">
        <f t="shared" si="4"/>
        <v>A4</v>
      </c>
    </row>
    <row r="11" ht="15" customHeight="1" spans="1:9">
      <c r="A11" s="13" t="str">
        <f t="shared" si="3"/>
        <v/>
      </c>
      <c r="B11" s="14"/>
      <c r="C11" s="15"/>
      <c r="D11" s="16"/>
      <c r="E11" s="16"/>
      <c r="F11" s="16">
        <f t="shared" si="1"/>
        <v>0</v>
      </c>
      <c r="G11" s="46" t="str">
        <f t="shared" si="2"/>
        <v/>
      </c>
      <c r="H11" s="14"/>
      <c r="I11" s="4" t="str">
        <f t="shared" si="4"/>
        <v>A5</v>
      </c>
    </row>
    <row r="12" ht="15" customHeight="1" spans="1:9">
      <c r="A12" s="13" t="str">
        <f t="shared" si="3"/>
        <v/>
      </c>
      <c r="B12" s="14"/>
      <c r="C12" s="15"/>
      <c r="D12" s="16"/>
      <c r="E12" s="16"/>
      <c r="F12" s="16">
        <f t="shared" si="1"/>
        <v>0</v>
      </c>
      <c r="G12" s="46" t="str">
        <f t="shared" si="2"/>
        <v/>
      </c>
      <c r="H12" s="14"/>
      <c r="I12" s="4" t="str">
        <f t="shared" si="4"/>
        <v>A6</v>
      </c>
    </row>
    <row r="13" ht="15" customHeight="1" spans="1:9">
      <c r="A13" s="13" t="str">
        <f t="shared" si="3"/>
        <v/>
      </c>
      <c r="B13" s="14"/>
      <c r="C13" s="15"/>
      <c r="D13" s="16"/>
      <c r="E13" s="16"/>
      <c r="F13" s="16">
        <f t="shared" si="1"/>
        <v>0</v>
      </c>
      <c r="G13" s="46" t="str">
        <f t="shared" si="2"/>
        <v/>
      </c>
      <c r="H13" s="14"/>
      <c r="I13" s="4" t="str">
        <f t="shared" si="4"/>
        <v>A7</v>
      </c>
    </row>
    <row r="14" ht="15" customHeight="1" spans="1:9">
      <c r="A14" s="13" t="str">
        <f t="shared" si="3"/>
        <v/>
      </c>
      <c r="B14" s="14"/>
      <c r="C14" s="15"/>
      <c r="D14" s="16"/>
      <c r="E14" s="16"/>
      <c r="F14" s="16">
        <f t="shared" si="1"/>
        <v>0</v>
      </c>
      <c r="G14" s="46" t="str">
        <f t="shared" si="2"/>
        <v/>
      </c>
      <c r="H14" s="14"/>
      <c r="I14" s="4" t="str">
        <f t="shared" si="4"/>
        <v>A8</v>
      </c>
    </row>
    <row r="15" ht="15" customHeight="1" spans="1:9">
      <c r="A15" s="13" t="str">
        <f t="shared" si="3"/>
        <v/>
      </c>
      <c r="B15" s="14"/>
      <c r="C15" s="15"/>
      <c r="D15" s="16"/>
      <c r="E15" s="16"/>
      <c r="F15" s="16">
        <f t="shared" si="1"/>
        <v>0</v>
      </c>
      <c r="G15" s="46" t="str">
        <f t="shared" si="2"/>
        <v/>
      </c>
      <c r="H15" s="14"/>
      <c r="I15" s="4" t="str">
        <f t="shared" si="4"/>
        <v>A9</v>
      </c>
    </row>
    <row r="16" ht="15" customHeight="1" spans="1:9">
      <c r="A16" s="13" t="str">
        <f t="shared" si="3"/>
        <v/>
      </c>
      <c r="B16" s="14"/>
      <c r="C16" s="15"/>
      <c r="D16" s="16"/>
      <c r="E16" s="16"/>
      <c r="F16" s="16">
        <f t="shared" si="1"/>
        <v>0</v>
      </c>
      <c r="G16" s="46" t="str">
        <f t="shared" si="2"/>
        <v/>
      </c>
      <c r="H16" s="14"/>
      <c r="I16" s="4" t="str">
        <f t="shared" si="4"/>
        <v>A10</v>
      </c>
    </row>
    <row r="17" ht="15" customHeight="1" spans="1:9">
      <c r="A17" s="13" t="str">
        <f t="shared" si="3"/>
        <v/>
      </c>
      <c r="B17" s="14"/>
      <c r="C17" s="15"/>
      <c r="D17" s="16"/>
      <c r="E17" s="16"/>
      <c r="F17" s="16">
        <f t="shared" si="1"/>
        <v>0</v>
      </c>
      <c r="G17" s="46" t="str">
        <f t="shared" si="2"/>
        <v/>
      </c>
      <c r="H17" s="14"/>
      <c r="I17" s="4" t="str">
        <f t="shared" si="4"/>
        <v>A11</v>
      </c>
    </row>
    <row r="18" ht="15" customHeight="1" spans="1:9">
      <c r="A18" s="13" t="str">
        <f t="shared" si="3"/>
        <v/>
      </c>
      <c r="B18" s="14"/>
      <c r="C18" s="15"/>
      <c r="D18" s="16"/>
      <c r="E18" s="16"/>
      <c r="F18" s="16">
        <f t="shared" si="1"/>
        <v>0</v>
      </c>
      <c r="G18" s="46" t="str">
        <f t="shared" si="2"/>
        <v/>
      </c>
      <c r="H18" s="14"/>
      <c r="I18" s="4" t="str">
        <f t="shared" si="4"/>
        <v>A12</v>
      </c>
    </row>
    <row r="19" ht="15" customHeight="1" spans="1:9">
      <c r="A19" s="13" t="str">
        <f t="shared" si="3"/>
        <v/>
      </c>
      <c r="B19" s="14"/>
      <c r="C19" s="15"/>
      <c r="D19" s="16"/>
      <c r="E19" s="16"/>
      <c r="F19" s="16">
        <f t="shared" si="1"/>
        <v>0</v>
      </c>
      <c r="G19" s="46" t="str">
        <f t="shared" si="2"/>
        <v/>
      </c>
      <c r="H19" s="14"/>
      <c r="I19" s="4" t="str">
        <f t="shared" si="4"/>
        <v>A13</v>
      </c>
    </row>
    <row r="20" ht="15" customHeight="1" spans="1:9">
      <c r="A20" s="13" t="str">
        <f t="shared" si="3"/>
        <v/>
      </c>
      <c r="B20" s="14"/>
      <c r="C20" s="15"/>
      <c r="D20" s="16"/>
      <c r="E20" s="16"/>
      <c r="F20" s="16">
        <f t="shared" si="1"/>
        <v>0</v>
      </c>
      <c r="G20" s="46" t="str">
        <f t="shared" si="2"/>
        <v/>
      </c>
      <c r="H20" s="14"/>
      <c r="I20" s="4" t="str">
        <f t="shared" si="4"/>
        <v>A14</v>
      </c>
    </row>
    <row r="21" ht="15" customHeight="1" spans="1:9">
      <c r="A21" s="13" t="str">
        <f t="shared" si="3"/>
        <v/>
      </c>
      <c r="B21" s="14"/>
      <c r="C21" s="15"/>
      <c r="D21" s="16"/>
      <c r="E21" s="16"/>
      <c r="F21" s="16">
        <f t="shared" si="1"/>
        <v>0</v>
      </c>
      <c r="G21" s="46" t="str">
        <f t="shared" si="2"/>
        <v/>
      </c>
      <c r="H21" s="14"/>
      <c r="I21" s="4" t="str">
        <f t="shared" si="4"/>
        <v>A15</v>
      </c>
    </row>
    <row r="22" ht="15" customHeight="1" spans="1:9">
      <c r="A22" s="13" t="str">
        <f t="shared" si="3"/>
        <v/>
      </c>
      <c r="B22" s="14"/>
      <c r="C22" s="15"/>
      <c r="D22" s="16"/>
      <c r="E22" s="16"/>
      <c r="F22" s="16">
        <f t="shared" si="1"/>
        <v>0</v>
      </c>
      <c r="G22" s="46" t="str">
        <f t="shared" si="2"/>
        <v/>
      </c>
      <c r="H22" s="14"/>
      <c r="I22" s="4" t="str">
        <f t="shared" si="4"/>
        <v>A16</v>
      </c>
    </row>
    <row r="23" ht="15" customHeight="1" spans="1:9">
      <c r="A23" s="13" t="str">
        <f t="shared" si="3"/>
        <v/>
      </c>
      <c r="B23" s="14"/>
      <c r="C23" s="15"/>
      <c r="D23" s="16"/>
      <c r="E23" s="16"/>
      <c r="F23" s="16">
        <f t="shared" si="1"/>
        <v>0</v>
      </c>
      <c r="G23" s="46" t="str">
        <f t="shared" si="2"/>
        <v/>
      </c>
      <c r="H23" s="14"/>
      <c r="I23" s="4" t="str">
        <f t="shared" si="4"/>
        <v>A17</v>
      </c>
    </row>
    <row r="24" ht="15" customHeight="1" spans="1:10">
      <c r="A24" s="13" t="str">
        <f t="shared" si="3"/>
        <v/>
      </c>
      <c r="B24" s="14"/>
      <c r="C24" s="15"/>
      <c r="D24" s="16"/>
      <c r="E24" s="16"/>
      <c r="F24" s="16">
        <f t="shared" si="1"/>
        <v>0</v>
      </c>
      <c r="G24" s="46" t="str">
        <f t="shared" si="2"/>
        <v/>
      </c>
      <c r="H24" s="14"/>
      <c r="I24" s="4" t="str">
        <f t="shared" si="4"/>
        <v>A18</v>
      </c>
      <c r="J24" s="5" t="str">
        <f t="array" ref="J24:J29">""</f>
        <v/>
      </c>
    </row>
    <row r="25" ht="15" customHeight="1" spans="1:10">
      <c r="A25" s="13" t="s">
        <v>1217</v>
      </c>
      <c r="B25" s="63"/>
      <c r="C25" s="57"/>
      <c r="D25" s="16">
        <f>SUM(D7:D24)</f>
        <v>0</v>
      </c>
      <c r="E25" s="16">
        <f>SUM(E7:E24)</f>
        <v>0</v>
      </c>
      <c r="F25" s="16">
        <f t="shared" si="1"/>
        <v>0</v>
      </c>
      <c r="G25" s="46" t="str">
        <f t="shared" si="2"/>
        <v/>
      </c>
      <c r="H25" s="14"/>
      <c r="I25" s="4" t="str">
        <f t="shared" si="4"/>
        <v>A19</v>
      </c>
      <c r="J25" s="5" t="str">
        <v/>
      </c>
    </row>
    <row r="26" ht="15" customHeight="1" spans="1:10">
      <c r="A26" s="13" t="s">
        <v>1218</v>
      </c>
      <c r="B26" s="63"/>
      <c r="C26" s="57"/>
      <c r="D26" s="16"/>
      <c r="E26" s="16"/>
      <c r="F26" s="16"/>
      <c r="G26" s="46"/>
      <c r="H26" s="14"/>
      <c r="I26" s="4" t="str">
        <f t="shared" si="4"/>
        <v>A20</v>
      </c>
      <c r="J26" s="5" t="str">
        <v/>
      </c>
    </row>
    <row r="27" ht="15" customHeight="1" spans="1:10">
      <c r="A27" s="19" t="s">
        <v>1219</v>
      </c>
      <c r="B27" s="64"/>
      <c r="C27" s="19"/>
      <c r="D27" s="31">
        <f>D25-D26</f>
        <v>0</v>
      </c>
      <c r="E27" s="31">
        <f>E25</f>
        <v>0</v>
      </c>
      <c r="F27" s="16">
        <f>E27-D27</f>
        <v>0</v>
      </c>
      <c r="G27" s="46" t="str">
        <f>IF(D27=0,"",F27/D27*100)</f>
        <v/>
      </c>
      <c r="H27" s="21"/>
      <c r="J27" s="5" t="str">
        <v/>
      </c>
    </row>
    <row r="28" customHeight="1" spans="1:10">
      <c r="A28" s="3" t="str">
        <f>基本信息输入表!$K$6&amp;"填表人："&amp;基本信息输入表!$M$82</f>
        <v>产权持有单位填表人：</v>
      </c>
      <c r="F28" s="3" t="str">
        <f>"评估人员："&amp;基本信息输入表!$Q$82</f>
        <v>评估人员：</v>
      </c>
      <c r="I28" s="3" t="s">
        <v>474</v>
      </c>
      <c r="J28" s="5" t="str">
        <v/>
      </c>
    </row>
    <row r="29" customHeight="1" spans="1:10">
      <c r="A29" s="3" t="str">
        <f>"填表日期："&amp;YEAR(基本信息输入表!$O$82)&amp;"年"&amp;MONTH(基本信息输入表!$O$82)&amp;"月"&amp;DAY(基本信息输入表!$O$82)&amp;"日"</f>
        <v>填表日期：1900年1月0日</v>
      </c>
      <c r="J29" s="5" t="str">
        <v/>
      </c>
    </row>
  </sheetData>
  <mergeCells count="5">
    <mergeCell ref="A2:H2"/>
    <mergeCell ref="A3:H3"/>
    <mergeCell ref="A25:B25"/>
    <mergeCell ref="A26:B26"/>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orientation="landscape"/>
  <headerFooter scaleWithDoc="0">
    <oddFooter>&amp;C&amp;"Arial Narrow,常规"&amp;10 &amp;"宋体,常规"第&amp;"Arial Narrow,常规"&amp;P&amp;"宋体,常规"页，共&amp;"Arial Narrow,常规"&amp;N&amp;"宋体,常规"页</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dimension ref="A1:M29"/>
  <sheetViews>
    <sheetView showGridLines="0" workbookViewId="0">
      <selection activeCell="G25" sqref="G25"/>
    </sheetView>
  </sheetViews>
  <sheetFormatPr defaultColWidth="9" defaultRowHeight="15.75" customHeight="1"/>
  <cols>
    <col min="1" max="1" width="5.19166666666667" style="3" customWidth="1"/>
    <col min="2" max="2" width="21" style="3" customWidth="1"/>
    <col min="3" max="3" width="7.69166666666667" style="3" customWidth="1"/>
    <col min="4" max="4" width="11.1916666666667" style="3" customWidth="1"/>
    <col min="5" max="5" width="13.1916666666667" style="3" customWidth="1"/>
    <col min="6" max="6" width="11.1916666666667" style="3" customWidth="1"/>
    <col min="7" max="8" width="15.6916666666667" style="3" customWidth="1"/>
    <col min="9" max="9" width="6.69166666666667" style="3" customWidth="1"/>
    <col min="10" max="10" width="8.19166666666667" style="3" customWidth="1"/>
    <col min="11" max="11" width="10" style="3" customWidth="1"/>
    <col min="12" max="12" width="15.1916666666667" style="3" customWidth="1"/>
    <col min="13" max="13" width="5.5" style="5" customWidth="1"/>
    <col min="14" max="16384" width="9" style="3"/>
  </cols>
  <sheetData>
    <row r="1" customHeight="1" spans="1:13">
      <c r="A1" s="6" t="s">
        <v>0</v>
      </c>
      <c r="L1" s="22" t="str">
        <f t="array" ref="L1:M1">"请勿删除或清空该列内容"</f>
        <v>请勿删除或清空该列内容</v>
      </c>
      <c r="M1" s="23" t="str">
        <v>请勿删除或清空该列内容</v>
      </c>
    </row>
    <row r="2" s="1" customFormat="1" ht="30" customHeight="1" spans="1:13">
      <c r="A2" s="7" t="s">
        <v>1220</v>
      </c>
      <c r="M2" s="25" t="str">
        <f t="array" ref="M2:M7">""</f>
        <v/>
      </c>
    </row>
    <row r="3" customHeight="1" spans="1:13">
      <c r="A3" s="4" t="str">
        <f>"评估基准日："&amp;TEXT(基本信息输入表!M7,"yyyy年mm月dd日")</f>
        <v>评估基准日：2024年06月30日</v>
      </c>
      <c r="M3" s="5" t="str">
        <v/>
      </c>
    </row>
    <row r="4" ht="14.25" customHeight="1" spans="1:13">
      <c r="A4" s="4"/>
      <c r="B4" s="4"/>
      <c r="C4" s="4"/>
      <c r="D4" s="4"/>
      <c r="E4" s="4"/>
      <c r="F4" s="4"/>
      <c r="G4" s="4"/>
      <c r="H4" s="4"/>
      <c r="I4" s="4"/>
      <c r="J4" s="4"/>
      <c r="K4" s="8" t="s">
        <v>1221</v>
      </c>
      <c r="M4" s="5" t="str">
        <v/>
      </c>
    </row>
    <row r="5" customHeight="1" spans="1:13">
      <c r="A5" s="3" t="str">
        <f>基本信息输入表!K6&amp;"："&amp;基本信息输入表!M6</f>
        <v>产权持有单位：贵州林东煤业发展有限责任公司</v>
      </c>
      <c r="K5" s="8" t="s">
        <v>445</v>
      </c>
      <c r="M5" s="5" t="str">
        <v/>
      </c>
    </row>
    <row r="6" s="2" customFormat="1" ht="12.75" customHeight="1" spans="1:13">
      <c r="A6" s="11" t="s">
        <v>472</v>
      </c>
      <c r="B6" s="11" t="s">
        <v>1222</v>
      </c>
      <c r="C6" s="11" t="s">
        <v>1160</v>
      </c>
      <c r="D6" s="11" t="s">
        <v>1223</v>
      </c>
      <c r="E6" s="11" t="s">
        <v>1224</v>
      </c>
      <c r="F6" s="11" t="s">
        <v>1225</v>
      </c>
      <c r="G6" s="12" t="s">
        <v>215</v>
      </c>
      <c r="H6" s="11" t="s">
        <v>216</v>
      </c>
      <c r="I6" s="11" t="s">
        <v>289</v>
      </c>
      <c r="J6" s="34" t="s">
        <v>218</v>
      </c>
      <c r="K6" s="11" t="s">
        <v>348</v>
      </c>
      <c r="L6" s="2" t="s">
        <v>518</v>
      </c>
      <c r="M6" s="26" t="str">
        <v/>
      </c>
    </row>
    <row r="7" ht="15" customHeight="1" spans="1:13">
      <c r="A7" s="13" t="str">
        <f t="shared" ref="A7" si="0">IF(B7="","",ROW()-6)</f>
        <v/>
      </c>
      <c r="B7" s="14"/>
      <c r="C7" s="15"/>
      <c r="D7" s="16"/>
      <c r="E7" s="54"/>
      <c r="F7" s="54"/>
      <c r="G7" s="16"/>
      <c r="H7" s="16"/>
      <c r="I7" s="16">
        <f t="shared" ref="I7:I27" si="1">H7-G7</f>
        <v>0</v>
      </c>
      <c r="J7" s="31" t="str">
        <f t="shared" ref="J7:J27" si="2">IF(G7=0,"",I7/G7*100)</f>
        <v/>
      </c>
      <c r="K7" s="14"/>
      <c r="L7" s="4" t="str">
        <f>"A"&amp;ROW()-6</f>
        <v>A1</v>
      </c>
      <c r="M7" s="5" t="str">
        <v/>
      </c>
    </row>
    <row r="8" ht="15" customHeight="1" spans="1:12">
      <c r="A8" s="13" t="str">
        <f t="shared" ref="A8:A26" si="3">IF(B8="","",ROW()-6)</f>
        <v/>
      </c>
      <c r="B8" s="14"/>
      <c r="C8" s="15"/>
      <c r="D8" s="16"/>
      <c r="E8" s="54"/>
      <c r="F8" s="54"/>
      <c r="G8" s="16"/>
      <c r="H8" s="16"/>
      <c r="I8" s="16">
        <f t="shared" si="1"/>
        <v>0</v>
      </c>
      <c r="J8" s="31" t="str">
        <f t="shared" si="2"/>
        <v/>
      </c>
      <c r="K8" s="14"/>
      <c r="L8" s="4" t="str">
        <f t="shared" ref="L8:L26" si="4">"A"&amp;ROW()-6</f>
        <v>A2</v>
      </c>
    </row>
    <row r="9" ht="15" customHeight="1" spans="1:12">
      <c r="A9" s="13" t="str">
        <f t="shared" si="3"/>
        <v/>
      </c>
      <c r="B9" s="14"/>
      <c r="C9" s="15"/>
      <c r="D9" s="16"/>
      <c r="E9" s="54"/>
      <c r="F9" s="54"/>
      <c r="G9" s="16"/>
      <c r="H9" s="16"/>
      <c r="I9" s="16">
        <f t="shared" si="1"/>
        <v>0</v>
      </c>
      <c r="J9" s="31" t="str">
        <f t="shared" si="2"/>
        <v/>
      </c>
      <c r="K9" s="14"/>
      <c r="L9" s="4" t="str">
        <f t="shared" si="4"/>
        <v>A3</v>
      </c>
    </row>
    <row r="10" ht="15" customHeight="1" spans="1:12">
      <c r="A10" s="13" t="str">
        <f t="shared" si="3"/>
        <v/>
      </c>
      <c r="B10" s="14"/>
      <c r="C10" s="15"/>
      <c r="D10" s="16"/>
      <c r="E10" s="54"/>
      <c r="F10" s="54"/>
      <c r="G10" s="16"/>
      <c r="H10" s="16"/>
      <c r="I10" s="16">
        <f t="shared" si="1"/>
        <v>0</v>
      </c>
      <c r="J10" s="31" t="str">
        <f t="shared" si="2"/>
        <v/>
      </c>
      <c r="K10" s="14"/>
      <c r="L10" s="4" t="str">
        <f t="shared" si="4"/>
        <v>A4</v>
      </c>
    </row>
    <row r="11" ht="15" customHeight="1" spans="1:12">
      <c r="A11" s="13" t="str">
        <f t="shared" si="3"/>
        <v/>
      </c>
      <c r="B11" s="14"/>
      <c r="C11" s="15"/>
      <c r="D11" s="16"/>
      <c r="E11" s="54"/>
      <c r="F11" s="54"/>
      <c r="G11" s="16"/>
      <c r="H11" s="16"/>
      <c r="I11" s="16">
        <f t="shared" si="1"/>
        <v>0</v>
      </c>
      <c r="J11" s="31" t="str">
        <f t="shared" si="2"/>
        <v/>
      </c>
      <c r="K11" s="14"/>
      <c r="L11" s="4" t="str">
        <f t="shared" si="4"/>
        <v>A5</v>
      </c>
    </row>
    <row r="12" ht="15" customHeight="1" spans="1:12">
      <c r="A12" s="13" t="str">
        <f t="shared" si="3"/>
        <v/>
      </c>
      <c r="B12" s="14"/>
      <c r="C12" s="15"/>
      <c r="D12" s="16"/>
      <c r="E12" s="54"/>
      <c r="F12" s="54"/>
      <c r="G12" s="16"/>
      <c r="H12" s="16"/>
      <c r="I12" s="16">
        <f t="shared" si="1"/>
        <v>0</v>
      </c>
      <c r="J12" s="31" t="str">
        <f t="shared" si="2"/>
        <v/>
      </c>
      <c r="K12" s="14"/>
      <c r="L12" s="4" t="str">
        <f t="shared" si="4"/>
        <v>A6</v>
      </c>
    </row>
    <row r="13" ht="15" customHeight="1" spans="1:12">
      <c r="A13" s="13" t="str">
        <f t="shared" si="3"/>
        <v/>
      </c>
      <c r="B13" s="14"/>
      <c r="C13" s="15"/>
      <c r="D13" s="16"/>
      <c r="E13" s="54"/>
      <c r="F13" s="54"/>
      <c r="G13" s="16"/>
      <c r="H13" s="16"/>
      <c r="I13" s="16">
        <f t="shared" si="1"/>
        <v>0</v>
      </c>
      <c r="J13" s="31" t="str">
        <f t="shared" si="2"/>
        <v/>
      </c>
      <c r="K13" s="14"/>
      <c r="L13" s="4" t="str">
        <f t="shared" si="4"/>
        <v>A7</v>
      </c>
    </row>
    <row r="14" ht="15" customHeight="1" spans="1:12">
      <c r="A14" s="13" t="str">
        <f t="shared" si="3"/>
        <v/>
      </c>
      <c r="B14" s="14"/>
      <c r="C14" s="15"/>
      <c r="D14" s="16"/>
      <c r="E14" s="54"/>
      <c r="F14" s="54"/>
      <c r="G14" s="16"/>
      <c r="H14" s="16"/>
      <c r="I14" s="16">
        <f t="shared" si="1"/>
        <v>0</v>
      </c>
      <c r="J14" s="31" t="str">
        <f t="shared" si="2"/>
        <v/>
      </c>
      <c r="K14" s="14"/>
      <c r="L14" s="4" t="str">
        <f t="shared" si="4"/>
        <v>A8</v>
      </c>
    </row>
    <row r="15" ht="15" customHeight="1" spans="1:12">
      <c r="A15" s="13" t="str">
        <f t="shared" si="3"/>
        <v/>
      </c>
      <c r="B15" s="14"/>
      <c r="C15" s="15"/>
      <c r="D15" s="16"/>
      <c r="E15" s="54"/>
      <c r="F15" s="54"/>
      <c r="G15" s="16"/>
      <c r="H15" s="16"/>
      <c r="I15" s="16">
        <f t="shared" si="1"/>
        <v>0</v>
      </c>
      <c r="J15" s="31" t="str">
        <f t="shared" si="2"/>
        <v/>
      </c>
      <c r="K15" s="14"/>
      <c r="L15" s="4" t="str">
        <f t="shared" si="4"/>
        <v>A9</v>
      </c>
    </row>
    <row r="16" ht="15" customHeight="1" spans="1:12">
      <c r="A16" s="13" t="str">
        <f t="shared" si="3"/>
        <v/>
      </c>
      <c r="B16" s="14"/>
      <c r="C16" s="15"/>
      <c r="D16" s="16"/>
      <c r="E16" s="54"/>
      <c r="F16" s="54"/>
      <c r="G16" s="16"/>
      <c r="H16" s="16"/>
      <c r="I16" s="16">
        <f t="shared" si="1"/>
        <v>0</v>
      </c>
      <c r="J16" s="31" t="str">
        <f t="shared" si="2"/>
        <v/>
      </c>
      <c r="K16" s="14"/>
      <c r="L16" s="4" t="str">
        <f t="shared" si="4"/>
        <v>A10</v>
      </c>
    </row>
    <row r="17" ht="15" customHeight="1" spans="1:12">
      <c r="A17" s="13" t="str">
        <f t="shared" si="3"/>
        <v/>
      </c>
      <c r="B17" s="14"/>
      <c r="C17" s="15"/>
      <c r="D17" s="16"/>
      <c r="E17" s="54"/>
      <c r="F17" s="54"/>
      <c r="G17" s="16"/>
      <c r="H17" s="16"/>
      <c r="I17" s="16">
        <f t="shared" si="1"/>
        <v>0</v>
      </c>
      <c r="J17" s="31" t="str">
        <f t="shared" si="2"/>
        <v/>
      </c>
      <c r="K17" s="14"/>
      <c r="L17" s="4" t="str">
        <f t="shared" si="4"/>
        <v>A11</v>
      </c>
    </row>
    <row r="18" ht="15" customHeight="1" spans="1:12">
      <c r="A18" s="13" t="str">
        <f t="shared" si="3"/>
        <v/>
      </c>
      <c r="B18" s="14"/>
      <c r="C18" s="15"/>
      <c r="D18" s="16"/>
      <c r="E18" s="54"/>
      <c r="F18" s="54"/>
      <c r="G18" s="16"/>
      <c r="H18" s="16"/>
      <c r="I18" s="16">
        <f t="shared" si="1"/>
        <v>0</v>
      </c>
      <c r="J18" s="31" t="str">
        <f t="shared" si="2"/>
        <v/>
      </c>
      <c r="K18" s="14"/>
      <c r="L18" s="4" t="str">
        <f t="shared" si="4"/>
        <v>A12</v>
      </c>
    </row>
    <row r="19" ht="15" customHeight="1" spans="1:12">
      <c r="A19" s="13" t="str">
        <f t="shared" si="3"/>
        <v/>
      </c>
      <c r="B19" s="14"/>
      <c r="C19" s="15"/>
      <c r="D19" s="16"/>
      <c r="E19" s="54"/>
      <c r="F19" s="54"/>
      <c r="G19" s="16"/>
      <c r="H19" s="16"/>
      <c r="I19" s="16">
        <f t="shared" si="1"/>
        <v>0</v>
      </c>
      <c r="J19" s="31" t="str">
        <f t="shared" si="2"/>
        <v/>
      </c>
      <c r="K19" s="14"/>
      <c r="L19" s="4" t="str">
        <f t="shared" si="4"/>
        <v>A13</v>
      </c>
    </row>
    <row r="20" ht="15" customHeight="1" spans="1:12">
      <c r="A20" s="13" t="str">
        <f t="shared" si="3"/>
        <v/>
      </c>
      <c r="B20" s="14"/>
      <c r="C20" s="15"/>
      <c r="D20" s="16"/>
      <c r="E20" s="54"/>
      <c r="F20" s="54"/>
      <c r="G20" s="16"/>
      <c r="H20" s="16"/>
      <c r="I20" s="16">
        <f t="shared" si="1"/>
        <v>0</v>
      </c>
      <c r="J20" s="31" t="str">
        <f t="shared" si="2"/>
        <v/>
      </c>
      <c r="K20" s="14"/>
      <c r="L20" s="4" t="str">
        <f t="shared" si="4"/>
        <v>A14</v>
      </c>
    </row>
    <row r="21" ht="15" customHeight="1" spans="1:12">
      <c r="A21" s="13" t="str">
        <f t="shared" si="3"/>
        <v/>
      </c>
      <c r="B21" s="14"/>
      <c r="C21" s="15"/>
      <c r="D21" s="16"/>
      <c r="E21" s="54"/>
      <c r="F21" s="54"/>
      <c r="G21" s="16"/>
      <c r="H21" s="16"/>
      <c r="I21" s="16">
        <f t="shared" si="1"/>
        <v>0</v>
      </c>
      <c r="J21" s="31" t="str">
        <f t="shared" si="2"/>
        <v/>
      </c>
      <c r="K21" s="14"/>
      <c r="L21" s="4" t="str">
        <f t="shared" si="4"/>
        <v>A15</v>
      </c>
    </row>
    <row r="22" ht="15" customHeight="1" spans="1:12">
      <c r="A22" s="13" t="str">
        <f t="shared" si="3"/>
        <v/>
      </c>
      <c r="B22" s="14"/>
      <c r="C22" s="15"/>
      <c r="D22" s="16"/>
      <c r="E22" s="54"/>
      <c r="F22" s="54"/>
      <c r="G22" s="16"/>
      <c r="H22" s="16"/>
      <c r="I22" s="16">
        <f t="shared" si="1"/>
        <v>0</v>
      </c>
      <c r="J22" s="31" t="str">
        <f t="shared" si="2"/>
        <v/>
      </c>
      <c r="K22" s="14"/>
      <c r="L22" s="4" t="str">
        <f t="shared" si="4"/>
        <v>A16</v>
      </c>
    </row>
    <row r="23" ht="15" customHeight="1" spans="1:12">
      <c r="A23" s="13" t="str">
        <f t="shared" si="3"/>
        <v/>
      </c>
      <c r="B23" s="14"/>
      <c r="C23" s="15"/>
      <c r="D23" s="16"/>
      <c r="E23" s="54"/>
      <c r="F23" s="54"/>
      <c r="G23" s="16"/>
      <c r="H23" s="16"/>
      <c r="I23" s="16">
        <f t="shared" si="1"/>
        <v>0</v>
      </c>
      <c r="J23" s="31" t="str">
        <f t="shared" si="2"/>
        <v/>
      </c>
      <c r="K23" s="14"/>
      <c r="L23" s="4" t="str">
        <f t="shared" si="4"/>
        <v>A17</v>
      </c>
    </row>
    <row r="24" ht="15" customHeight="1" spans="1:12">
      <c r="A24" s="13" t="str">
        <f t="shared" si="3"/>
        <v/>
      </c>
      <c r="B24" s="14"/>
      <c r="C24" s="15"/>
      <c r="D24" s="16"/>
      <c r="E24" s="54"/>
      <c r="F24" s="54"/>
      <c r="G24" s="16"/>
      <c r="H24" s="16"/>
      <c r="I24" s="16">
        <f t="shared" si="1"/>
        <v>0</v>
      </c>
      <c r="J24" s="31" t="str">
        <f t="shared" si="2"/>
        <v/>
      </c>
      <c r="K24" s="14"/>
      <c r="L24" s="4" t="str">
        <f t="shared" si="4"/>
        <v>A18</v>
      </c>
    </row>
    <row r="25" ht="15" customHeight="1" spans="1:12">
      <c r="A25" s="13" t="str">
        <f t="shared" si="3"/>
        <v/>
      </c>
      <c r="B25" s="14"/>
      <c r="C25" s="15"/>
      <c r="D25" s="16"/>
      <c r="E25" s="54"/>
      <c r="F25" s="54"/>
      <c r="G25" s="16"/>
      <c r="H25" s="16"/>
      <c r="I25" s="16">
        <f t="shared" si="1"/>
        <v>0</v>
      </c>
      <c r="J25" s="31" t="str">
        <f t="shared" si="2"/>
        <v/>
      </c>
      <c r="K25" s="14"/>
      <c r="L25" s="4" t="str">
        <f t="shared" si="4"/>
        <v>A19</v>
      </c>
    </row>
    <row r="26" ht="15" customHeight="1" spans="1:13">
      <c r="A26" s="13" t="str">
        <f t="shared" si="3"/>
        <v/>
      </c>
      <c r="B26" s="14"/>
      <c r="C26" s="15"/>
      <c r="D26" s="16"/>
      <c r="E26" s="54"/>
      <c r="F26" s="54"/>
      <c r="G26" s="16"/>
      <c r="H26" s="16"/>
      <c r="I26" s="16">
        <f t="shared" si="1"/>
        <v>0</v>
      </c>
      <c r="J26" s="31" t="str">
        <f t="shared" si="2"/>
        <v/>
      </c>
      <c r="K26" s="14"/>
      <c r="L26" s="4" t="str">
        <f t="shared" si="4"/>
        <v>A20</v>
      </c>
      <c r="M26" s="5" t="str">
        <f t="array" ref="M26:M29">""</f>
        <v/>
      </c>
    </row>
    <row r="27" ht="15" customHeight="1" spans="1:13">
      <c r="A27" s="17" t="s">
        <v>299</v>
      </c>
      <c r="B27" s="18"/>
      <c r="C27" s="19"/>
      <c r="D27" s="31"/>
      <c r="E27" s="19"/>
      <c r="F27" s="19"/>
      <c r="G27" s="31">
        <f>SUM(G7:G26)</f>
        <v>0</v>
      </c>
      <c r="H27" s="31">
        <f>SUM(H7:H26)</f>
        <v>0</v>
      </c>
      <c r="I27" s="16">
        <f t="shared" si="1"/>
        <v>0</v>
      </c>
      <c r="J27" s="31" t="str">
        <f t="shared" si="2"/>
        <v/>
      </c>
      <c r="K27" s="21"/>
      <c r="M27" s="5" t="str">
        <v/>
      </c>
    </row>
    <row r="28" customHeight="1" spans="1:13">
      <c r="A28" s="3" t="str">
        <f>基本信息输入表!$K$6&amp;"填表人："&amp;基本信息输入表!$M$83</f>
        <v>产权持有单位填表人：</v>
      </c>
      <c r="I28" s="3" t="str">
        <f>"评估人员："&amp;基本信息输入表!$Q$83</f>
        <v>评估人员：</v>
      </c>
      <c r="L28" s="3" t="s">
        <v>474</v>
      </c>
      <c r="M28" s="5" t="str">
        <v/>
      </c>
    </row>
    <row r="29" customHeight="1" spans="1:13">
      <c r="A29" s="3" t="str">
        <f>"填表日期："&amp;YEAR(基本信息输入表!$O$83)&amp;"年"&amp;MONTH(基本信息输入表!$O$83)&amp;"月"&amp;DAY(基本信息输入表!$O$83)&amp;"日"</f>
        <v>填表日期：1900年1月0日</v>
      </c>
      <c r="M29" s="5" t="str">
        <v/>
      </c>
    </row>
  </sheetData>
  <mergeCells count="3">
    <mergeCell ref="A2:K2"/>
    <mergeCell ref="A3:K3"/>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2"/>
  <dimension ref="A1:J29"/>
  <sheetViews>
    <sheetView showGridLines="0" workbookViewId="0">
      <selection activeCell="G25" sqref="G25"/>
    </sheetView>
  </sheetViews>
  <sheetFormatPr defaultColWidth="9" defaultRowHeight="15.75" customHeight="1"/>
  <cols>
    <col min="1" max="1" width="8.19166666666667" style="3" customWidth="1"/>
    <col min="2" max="2" width="26.5" style="3" customWidth="1"/>
    <col min="3" max="7" width="15.1916666666667" style="3" customWidth="1"/>
    <col min="8" max="8" width="16.6916666666667" style="3" customWidth="1"/>
    <col min="9" max="9" width="14.8166666666667" style="3" customWidth="1"/>
    <col min="10" max="10" width="6.31666666666667" style="5" customWidth="1"/>
    <col min="11" max="11" width="9" style="3" customWidth="1"/>
    <col min="12" max="16384" width="9" style="3"/>
  </cols>
  <sheetData>
    <row r="1" customHeight="1" spans="1:10">
      <c r="A1" s="6" t="s">
        <v>0</v>
      </c>
      <c r="I1" s="22" t="str">
        <f t="array" ref="I1:J1">"请勿删除或清空该列内容"</f>
        <v>请勿删除或清空该列内容</v>
      </c>
      <c r="J1" s="23" t="str">
        <v>请勿删除或清空该列内容</v>
      </c>
    </row>
    <row r="2" s="1" customFormat="1" ht="30" customHeight="1" spans="1:10">
      <c r="A2" s="7" t="s">
        <v>1226</v>
      </c>
      <c r="J2" s="25" t="str">
        <f t="array" ref="J2:J7">""</f>
        <v/>
      </c>
    </row>
    <row r="3" customHeight="1" spans="1:10">
      <c r="A3" s="4" t="str">
        <f>"评估基准日："&amp;TEXT(基本信息输入表!M7,"yyyy年mm月dd日")</f>
        <v>评估基准日：2024年06月30日</v>
      </c>
      <c r="J3" s="5" t="str">
        <v/>
      </c>
    </row>
    <row r="4" ht="14.25" customHeight="1" spans="1:10">
      <c r="A4" s="4"/>
      <c r="B4" s="4"/>
      <c r="C4" s="4"/>
      <c r="D4" s="4"/>
      <c r="E4" s="4"/>
      <c r="F4" s="4"/>
      <c r="G4" s="4"/>
      <c r="H4" s="8" t="s">
        <v>1227</v>
      </c>
      <c r="J4" s="5" t="str">
        <v/>
      </c>
    </row>
    <row r="5" customHeight="1" spans="1:10">
      <c r="A5" s="3" t="str">
        <f>基本信息输入表!K6&amp;"："&amp;基本信息输入表!M6</f>
        <v>产权持有单位：贵州林东煤业发展有限责任公司</v>
      </c>
      <c r="H5" s="8" t="s">
        <v>445</v>
      </c>
      <c r="J5" s="5" t="str">
        <v/>
      </c>
    </row>
    <row r="6" s="2" customFormat="1" customHeight="1" spans="1:10">
      <c r="A6" s="11" t="s">
        <v>472</v>
      </c>
      <c r="B6" s="11" t="s">
        <v>1216</v>
      </c>
      <c r="C6" s="11" t="s">
        <v>925</v>
      </c>
      <c r="D6" s="12" t="s">
        <v>215</v>
      </c>
      <c r="E6" s="11" t="s">
        <v>216</v>
      </c>
      <c r="F6" s="11" t="s">
        <v>289</v>
      </c>
      <c r="G6" s="34" t="s">
        <v>218</v>
      </c>
      <c r="H6" s="11" t="s">
        <v>348</v>
      </c>
      <c r="I6" s="2" t="s">
        <v>518</v>
      </c>
      <c r="J6" s="26" t="str">
        <v/>
      </c>
    </row>
    <row r="7" ht="15" customHeight="1" spans="1:10">
      <c r="A7" s="13" t="str">
        <f t="shared" ref="A7" si="0">IF(B7="","",ROW()-6)</f>
        <v/>
      </c>
      <c r="B7" s="14"/>
      <c r="C7" s="15"/>
      <c r="D7" s="16"/>
      <c r="E7" s="16"/>
      <c r="F7" s="16">
        <f t="shared" ref="F7:F27" si="1">E7-D7</f>
        <v>0</v>
      </c>
      <c r="G7" s="31" t="str">
        <f t="shared" ref="G7:G27" si="2">IF(D7=0,"",F7/D7*100)</f>
        <v/>
      </c>
      <c r="H7" s="14"/>
      <c r="I7" s="4" t="str">
        <f>"A"&amp;ROW()-6</f>
        <v>A1</v>
      </c>
      <c r="J7" s="5" t="str">
        <v/>
      </c>
    </row>
    <row r="8" ht="15" customHeight="1" spans="1:9">
      <c r="A8" s="13" t="str">
        <f t="shared" ref="A8:A26" si="3">IF(B8="","",ROW()-6)</f>
        <v/>
      </c>
      <c r="B8" s="14"/>
      <c r="C8" s="15"/>
      <c r="D8" s="16"/>
      <c r="E8" s="16"/>
      <c r="F8" s="16">
        <f t="shared" si="1"/>
        <v>0</v>
      </c>
      <c r="G8" s="31" t="str">
        <f t="shared" si="2"/>
        <v/>
      </c>
      <c r="H8" s="14"/>
      <c r="I8" s="4" t="str">
        <f t="shared" ref="I8:I26" si="4">"A"&amp;ROW()-6</f>
        <v>A2</v>
      </c>
    </row>
    <row r="9" ht="15" customHeight="1" spans="1:9">
      <c r="A9" s="13" t="str">
        <f t="shared" si="3"/>
        <v/>
      </c>
      <c r="B9" s="14"/>
      <c r="C9" s="15"/>
      <c r="D9" s="16"/>
      <c r="E9" s="16"/>
      <c r="F9" s="16">
        <f t="shared" si="1"/>
        <v>0</v>
      </c>
      <c r="G9" s="31" t="str">
        <f t="shared" si="2"/>
        <v/>
      </c>
      <c r="H9" s="14"/>
      <c r="I9" s="4" t="str">
        <f t="shared" si="4"/>
        <v>A3</v>
      </c>
    </row>
    <row r="10" ht="15" customHeight="1" spans="1:9">
      <c r="A10" s="13" t="str">
        <f t="shared" si="3"/>
        <v/>
      </c>
      <c r="B10" s="14"/>
      <c r="C10" s="15"/>
      <c r="D10" s="16"/>
      <c r="E10" s="16"/>
      <c r="F10" s="16">
        <f t="shared" si="1"/>
        <v>0</v>
      </c>
      <c r="G10" s="31" t="str">
        <f t="shared" si="2"/>
        <v/>
      </c>
      <c r="H10" s="14"/>
      <c r="I10" s="4" t="str">
        <f t="shared" si="4"/>
        <v>A4</v>
      </c>
    </row>
    <row r="11" ht="15" customHeight="1" spans="1:9">
      <c r="A11" s="13" t="str">
        <f t="shared" si="3"/>
        <v/>
      </c>
      <c r="B11" s="14"/>
      <c r="C11" s="15"/>
      <c r="D11" s="16"/>
      <c r="E11" s="16"/>
      <c r="F11" s="16">
        <f t="shared" si="1"/>
        <v>0</v>
      </c>
      <c r="G11" s="31" t="str">
        <f t="shared" si="2"/>
        <v/>
      </c>
      <c r="H11" s="14"/>
      <c r="I11" s="4" t="str">
        <f t="shared" si="4"/>
        <v>A5</v>
      </c>
    </row>
    <row r="12" ht="15" customHeight="1" spans="1:9">
      <c r="A12" s="13" t="str">
        <f t="shared" si="3"/>
        <v/>
      </c>
      <c r="B12" s="14"/>
      <c r="C12" s="15"/>
      <c r="D12" s="16"/>
      <c r="E12" s="16"/>
      <c r="F12" s="16">
        <f t="shared" si="1"/>
        <v>0</v>
      </c>
      <c r="G12" s="31" t="str">
        <f t="shared" si="2"/>
        <v/>
      </c>
      <c r="H12" s="14"/>
      <c r="I12" s="4" t="str">
        <f t="shared" si="4"/>
        <v>A6</v>
      </c>
    </row>
    <row r="13" ht="15" customHeight="1" spans="1:9">
      <c r="A13" s="13" t="str">
        <f t="shared" si="3"/>
        <v/>
      </c>
      <c r="B13" s="14"/>
      <c r="C13" s="15"/>
      <c r="D13" s="16"/>
      <c r="E13" s="16"/>
      <c r="F13" s="16">
        <f t="shared" si="1"/>
        <v>0</v>
      </c>
      <c r="G13" s="31" t="str">
        <f t="shared" si="2"/>
        <v/>
      </c>
      <c r="H13" s="14"/>
      <c r="I13" s="4" t="str">
        <f t="shared" si="4"/>
        <v>A7</v>
      </c>
    </row>
    <row r="14" ht="15" customHeight="1" spans="1:9">
      <c r="A14" s="13" t="str">
        <f t="shared" si="3"/>
        <v/>
      </c>
      <c r="B14" s="14"/>
      <c r="C14" s="15"/>
      <c r="D14" s="16"/>
      <c r="E14" s="16"/>
      <c r="F14" s="16">
        <f t="shared" si="1"/>
        <v>0</v>
      </c>
      <c r="G14" s="31" t="str">
        <f t="shared" si="2"/>
        <v/>
      </c>
      <c r="H14" s="14"/>
      <c r="I14" s="4" t="str">
        <f t="shared" si="4"/>
        <v>A8</v>
      </c>
    </row>
    <row r="15" ht="15" customHeight="1" spans="1:9">
      <c r="A15" s="13" t="str">
        <f t="shared" si="3"/>
        <v/>
      </c>
      <c r="B15" s="14"/>
      <c r="C15" s="15"/>
      <c r="D15" s="16"/>
      <c r="E15" s="16"/>
      <c r="F15" s="16">
        <f t="shared" si="1"/>
        <v>0</v>
      </c>
      <c r="G15" s="31" t="str">
        <f t="shared" si="2"/>
        <v/>
      </c>
      <c r="H15" s="14"/>
      <c r="I15" s="4" t="str">
        <f t="shared" si="4"/>
        <v>A9</v>
      </c>
    </row>
    <row r="16" ht="15" customHeight="1" spans="1:9">
      <c r="A16" s="13" t="str">
        <f t="shared" si="3"/>
        <v/>
      </c>
      <c r="B16" s="14"/>
      <c r="C16" s="15"/>
      <c r="D16" s="16"/>
      <c r="E16" s="16"/>
      <c r="F16" s="16">
        <f t="shared" si="1"/>
        <v>0</v>
      </c>
      <c r="G16" s="31" t="str">
        <f t="shared" si="2"/>
        <v/>
      </c>
      <c r="H16" s="14"/>
      <c r="I16" s="4" t="str">
        <f t="shared" si="4"/>
        <v>A10</v>
      </c>
    </row>
    <row r="17" ht="15" customHeight="1" spans="1:9">
      <c r="A17" s="13" t="str">
        <f t="shared" si="3"/>
        <v/>
      </c>
      <c r="B17" s="14"/>
      <c r="C17" s="15"/>
      <c r="D17" s="16"/>
      <c r="E17" s="16"/>
      <c r="F17" s="16">
        <f t="shared" si="1"/>
        <v>0</v>
      </c>
      <c r="G17" s="31" t="str">
        <f t="shared" si="2"/>
        <v/>
      </c>
      <c r="H17" s="14"/>
      <c r="I17" s="4" t="str">
        <f t="shared" si="4"/>
        <v>A11</v>
      </c>
    </row>
    <row r="18" ht="15" customHeight="1" spans="1:9">
      <c r="A18" s="13" t="str">
        <f t="shared" si="3"/>
        <v/>
      </c>
      <c r="B18" s="14"/>
      <c r="C18" s="15"/>
      <c r="D18" s="16"/>
      <c r="E18" s="16"/>
      <c r="F18" s="16">
        <f t="shared" si="1"/>
        <v>0</v>
      </c>
      <c r="G18" s="31" t="str">
        <f t="shared" si="2"/>
        <v/>
      </c>
      <c r="H18" s="14"/>
      <c r="I18" s="4" t="str">
        <f t="shared" si="4"/>
        <v>A12</v>
      </c>
    </row>
    <row r="19" ht="15" customHeight="1" spans="1:9">
      <c r="A19" s="13" t="str">
        <f t="shared" si="3"/>
        <v/>
      </c>
      <c r="B19" s="14"/>
      <c r="C19" s="15"/>
      <c r="D19" s="16"/>
      <c r="E19" s="16"/>
      <c r="F19" s="16">
        <f t="shared" si="1"/>
        <v>0</v>
      </c>
      <c r="G19" s="31" t="str">
        <f t="shared" si="2"/>
        <v/>
      </c>
      <c r="H19" s="14"/>
      <c r="I19" s="4" t="str">
        <f t="shared" si="4"/>
        <v>A13</v>
      </c>
    </row>
    <row r="20" ht="15" customHeight="1" spans="1:9">
      <c r="A20" s="13" t="str">
        <f t="shared" si="3"/>
        <v/>
      </c>
      <c r="B20" s="14"/>
      <c r="C20" s="15"/>
      <c r="D20" s="16"/>
      <c r="E20" s="16"/>
      <c r="F20" s="16">
        <f t="shared" si="1"/>
        <v>0</v>
      </c>
      <c r="G20" s="31" t="str">
        <f t="shared" si="2"/>
        <v/>
      </c>
      <c r="H20" s="14"/>
      <c r="I20" s="4" t="str">
        <f t="shared" si="4"/>
        <v>A14</v>
      </c>
    </row>
    <row r="21" ht="15" customHeight="1" spans="1:9">
      <c r="A21" s="13" t="str">
        <f t="shared" si="3"/>
        <v/>
      </c>
      <c r="B21" s="14"/>
      <c r="C21" s="15"/>
      <c r="D21" s="16"/>
      <c r="E21" s="16"/>
      <c r="F21" s="16">
        <f t="shared" si="1"/>
        <v>0</v>
      </c>
      <c r="G21" s="31" t="str">
        <f t="shared" si="2"/>
        <v/>
      </c>
      <c r="H21" s="14"/>
      <c r="I21" s="4" t="str">
        <f t="shared" si="4"/>
        <v>A15</v>
      </c>
    </row>
    <row r="22" ht="15" customHeight="1" spans="1:9">
      <c r="A22" s="13" t="str">
        <f t="shared" si="3"/>
        <v/>
      </c>
      <c r="B22" s="14"/>
      <c r="C22" s="15"/>
      <c r="D22" s="16"/>
      <c r="E22" s="16"/>
      <c r="F22" s="16">
        <f t="shared" si="1"/>
        <v>0</v>
      </c>
      <c r="G22" s="31" t="str">
        <f t="shared" si="2"/>
        <v/>
      </c>
      <c r="H22" s="14"/>
      <c r="I22" s="4" t="str">
        <f t="shared" si="4"/>
        <v>A16</v>
      </c>
    </row>
    <row r="23" ht="15" customHeight="1" spans="1:9">
      <c r="A23" s="13" t="str">
        <f t="shared" si="3"/>
        <v/>
      </c>
      <c r="B23" s="14"/>
      <c r="C23" s="15"/>
      <c r="D23" s="16"/>
      <c r="E23" s="16"/>
      <c r="F23" s="16">
        <f t="shared" si="1"/>
        <v>0</v>
      </c>
      <c r="G23" s="31" t="str">
        <f t="shared" si="2"/>
        <v/>
      </c>
      <c r="H23" s="14"/>
      <c r="I23" s="4" t="str">
        <f t="shared" si="4"/>
        <v>A17</v>
      </c>
    </row>
    <row r="24" ht="15" customHeight="1" spans="1:9">
      <c r="A24" s="13" t="str">
        <f t="shared" si="3"/>
        <v/>
      </c>
      <c r="B24" s="14"/>
      <c r="C24" s="15"/>
      <c r="D24" s="16"/>
      <c r="E24" s="16"/>
      <c r="F24" s="16">
        <f t="shared" si="1"/>
        <v>0</v>
      </c>
      <c r="G24" s="31" t="str">
        <f t="shared" si="2"/>
        <v/>
      </c>
      <c r="H24" s="14"/>
      <c r="I24" s="4" t="str">
        <f t="shared" si="4"/>
        <v>A18</v>
      </c>
    </row>
    <row r="25" ht="15" customHeight="1" spans="1:9">
      <c r="A25" s="13" t="str">
        <f t="shared" si="3"/>
        <v/>
      </c>
      <c r="B25" s="14"/>
      <c r="C25" s="15"/>
      <c r="D25" s="16"/>
      <c r="E25" s="16"/>
      <c r="F25" s="16">
        <f t="shared" si="1"/>
        <v>0</v>
      </c>
      <c r="G25" s="31" t="str">
        <f t="shared" si="2"/>
        <v/>
      </c>
      <c r="H25" s="14"/>
      <c r="I25" s="4" t="str">
        <f t="shared" si="4"/>
        <v>A19</v>
      </c>
    </row>
    <row r="26" ht="15" customHeight="1" spans="1:10">
      <c r="A26" s="13" t="str">
        <f t="shared" si="3"/>
        <v/>
      </c>
      <c r="B26" s="14"/>
      <c r="C26" s="15"/>
      <c r="D26" s="16"/>
      <c r="E26" s="16"/>
      <c r="F26" s="16">
        <f t="shared" si="1"/>
        <v>0</v>
      </c>
      <c r="G26" s="31" t="str">
        <f t="shared" si="2"/>
        <v/>
      </c>
      <c r="H26" s="14"/>
      <c r="I26" s="4" t="str">
        <f t="shared" si="4"/>
        <v>A20</v>
      </c>
      <c r="J26" s="5" t="str">
        <f t="array" ref="J26:J29">""</f>
        <v/>
      </c>
    </row>
    <row r="27" ht="15" customHeight="1" spans="1:10">
      <c r="A27" s="17" t="s">
        <v>299</v>
      </c>
      <c r="B27" s="18"/>
      <c r="C27" s="19"/>
      <c r="D27" s="31">
        <f>SUM(D7:D26)</f>
        <v>0</v>
      </c>
      <c r="E27" s="21">
        <f>SUM(E7:E26)</f>
        <v>0</v>
      </c>
      <c r="F27" s="16">
        <f t="shared" si="1"/>
        <v>0</v>
      </c>
      <c r="G27" s="31" t="str">
        <f t="shared" si="2"/>
        <v/>
      </c>
      <c r="H27" s="21"/>
      <c r="I27" s="4"/>
      <c r="J27" s="5" t="str">
        <v/>
      </c>
    </row>
    <row r="28" customHeight="1" spans="1:10">
      <c r="A28" s="3" t="str">
        <f>基本信息输入表!$K$6&amp;"填表人："&amp;基本信息输入表!$M$86</f>
        <v>产权持有单位填表人：</v>
      </c>
      <c r="E28" s="3" t="str">
        <f>"评估人员："&amp;基本信息输入表!$Q$86</f>
        <v>评估人员：</v>
      </c>
      <c r="I28" s="3" t="s">
        <v>474</v>
      </c>
      <c r="J28" s="5" t="str">
        <v/>
      </c>
    </row>
    <row r="29" customHeight="1" spans="1:10">
      <c r="A29" s="3" t="str">
        <f>"填表日期："&amp;YEAR(基本信息输入表!$O$86)&amp;"年"&amp;MONTH(基本信息输入表!$O$86)&amp;"月"&amp;DAY(基本信息输入表!$O$86)&amp;"日"</f>
        <v>填表日期：1900年1月0日</v>
      </c>
      <c r="J29" s="5" t="str">
        <v/>
      </c>
    </row>
  </sheetData>
  <mergeCells count="3">
    <mergeCell ref="A2:H2"/>
    <mergeCell ref="A3:H3"/>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0" orientation="landscape"/>
  <headerFooter scaleWithDoc="0">
    <oddFooter>&amp;C&amp;"Arial Narrow,常规"&amp;10 &amp;"宋体,常规"第&amp;"Arial Narrow,常规"&amp;P&amp;"宋体,常规"页，共&amp;"Arial Narrow,常规"&amp;N&amp;"宋体,常规"页</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dimension ref="A1:O29"/>
  <sheetViews>
    <sheetView showGridLines="0" workbookViewId="0">
      <selection activeCell="G25" sqref="G25"/>
    </sheetView>
  </sheetViews>
  <sheetFormatPr defaultColWidth="9" defaultRowHeight="15.75" customHeight="1"/>
  <cols>
    <col min="1" max="1" width="7.69166666666667" style="3" customWidth="1"/>
    <col min="2" max="2" width="23" style="3" customWidth="1"/>
    <col min="3" max="3" width="11" style="3" customWidth="1"/>
    <col min="4" max="6" width="15.6916666666667" style="3" customWidth="1"/>
    <col min="7" max="7" width="12.1916666666667" style="3" customWidth="1"/>
    <col min="8" max="8" width="17.1916666666667" style="3" customWidth="1"/>
    <col min="9" max="9" width="16.3166666666667" style="3" customWidth="1"/>
    <col min="10" max="10" width="6.31666666666667" style="5" customWidth="1"/>
    <col min="11" max="16384" width="9" style="3"/>
  </cols>
  <sheetData>
    <row r="1" customHeight="1" spans="1:10">
      <c r="A1" s="6" t="s">
        <v>0</v>
      </c>
      <c r="I1" s="22" t="str">
        <f t="array" ref="I1:J1">"请勿删除或清空该列内容"</f>
        <v>请勿删除或清空该列内容</v>
      </c>
      <c r="J1" s="23" t="str">
        <v>请勿删除或清空该列内容</v>
      </c>
    </row>
    <row r="2" s="1" customFormat="1" ht="30" customHeight="1" spans="1:15">
      <c r="A2" s="7" t="s">
        <v>1228</v>
      </c>
      <c r="J2" s="5" t="str">
        <f t="array" ref="J2:J7">""</f>
        <v/>
      </c>
      <c r="K2" s="3"/>
      <c r="L2" s="3"/>
      <c r="M2" s="3"/>
      <c r="N2" s="3"/>
      <c r="O2" s="3"/>
    </row>
    <row r="3" customHeight="1" spans="1:10">
      <c r="A3" s="4" t="str">
        <f>"评估基准日："&amp;TEXT(基本信息输入表!M7,"yyyy年mm月dd日")</f>
        <v>评估基准日：2024年06月30日</v>
      </c>
      <c r="J3" s="5" t="str">
        <v/>
      </c>
    </row>
    <row r="4" ht="14.25" customHeight="1" spans="1:10">
      <c r="A4" s="4"/>
      <c r="B4" s="4"/>
      <c r="C4" s="4"/>
      <c r="D4" s="4"/>
      <c r="E4" s="4"/>
      <c r="F4" s="4"/>
      <c r="G4" s="4"/>
      <c r="H4" s="8" t="s">
        <v>1229</v>
      </c>
      <c r="J4" s="5" t="str">
        <v/>
      </c>
    </row>
    <row r="5" customHeight="1" spans="1:10">
      <c r="A5" s="9" t="str">
        <f>基本信息输入表!K6&amp;"："&amp;基本信息输入表!M6</f>
        <v>产权持有单位：贵州林东煤业发展有限责任公司</v>
      </c>
      <c r="B5" s="10"/>
      <c r="C5" s="10"/>
      <c r="D5" s="10"/>
      <c r="H5" s="8" t="s">
        <v>445</v>
      </c>
      <c r="J5" s="5" t="str">
        <v/>
      </c>
    </row>
    <row r="6" s="2" customFormat="1" customHeight="1" spans="1:10">
      <c r="A6" s="11" t="s">
        <v>472</v>
      </c>
      <c r="B6" s="11" t="s">
        <v>1216</v>
      </c>
      <c r="C6" s="11" t="s">
        <v>925</v>
      </c>
      <c r="D6" s="12" t="s">
        <v>215</v>
      </c>
      <c r="E6" s="11" t="s">
        <v>216</v>
      </c>
      <c r="F6" s="11" t="s">
        <v>289</v>
      </c>
      <c r="G6" s="11" t="s">
        <v>218</v>
      </c>
      <c r="H6" s="11" t="s">
        <v>348</v>
      </c>
      <c r="I6" s="2" t="s">
        <v>518</v>
      </c>
      <c r="J6" s="26" t="str">
        <v/>
      </c>
    </row>
    <row r="7" ht="15" customHeight="1" spans="1:10">
      <c r="A7" s="13" t="str">
        <f t="shared" ref="A7" si="0">IF(B7="","",ROW()-6)</f>
        <v/>
      </c>
      <c r="B7" s="14"/>
      <c r="C7" s="15"/>
      <c r="D7" s="16"/>
      <c r="E7" s="16"/>
      <c r="F7" s="16">
        <f t="shared" ref="F7:F27" si="1">E7-D7</f>
        <v>0</v>
      </c>
      <c r="G7" s="46" t="str">
        <f t="shared" ref="G7:G27" si="2">IF(D7=0,"",(E7-D7)/D7*100)</f>
        <v/>
      </c>
      <c r="H7" s="14"/>
      <c r="I7" s="4" t="str">
        <f>"A"&amp;ROW()-6</f>
        <v>A1</v>
      </c>
      <c r="J7" s="5" t="str">
        <v/>
      </c>
    </row>
    <row r="8" ht="15" customHeight="1" spans="1:9">
      <c r="A8" s="13" t="str">
        <f t="shared" ref="A8:A26" si="3">IF(B8="","",ROW()-6)</f>
        <v/>
      </c>
      <c r="B8" s="14"/>
      <c r="C8" s="15"/>
      <c r="D8" s="16"/>
      <c r="E8" s="16"/>
      <c r="F8" s="16">
        <f t="shared" si="1"/>
        <v>0</v>
      </c>
      <c r="G8" s="46" t="str">
        <f t="shared" si="2"/>
        <v/>
      </c>
      <c r="H8" s="14"/>
      <c r="I8" s="4" t="str">
        <f t="shared" ref="I8:I26" si="4">"A"&amp;ROW()-6</f>
        <v>A2</v>
      </c>
    </row>
    <row r="9" ht="15" customHeight="1" spans="1:9">
      <c r="A9" s="13" t="str">
        <f t="shared" si="3"/>
        <v/>
      </c>
      <c r="B9" s="14"/>
      <c r="C9" s="15"/>
      <c r="D9" s="16"/>
      <c r="E9" s="16"/>
      <c r="F9" s="16">
        <f t="shared" si="1"/>
        <v>0</v>
      </c>
      <c r="G9" s="46" t="str">
        <f t="shared" si="2"/>
        <v/>
      </c>
      <c r="H9" s="14"/>
      <c r="I9" s="4" t="str">
        <f t="shared" si="4"/>
        <v>A3</v>
      </c>
    </row>
    <row r="10" ht="15" customHeight="1" spans="1:9">
      <c r="A10" s="13" t="str">
        <f t="shared" si="3"/>
        <v/>
      </c>
      <c r="B10" s="14"/>
      <c r="C10" s="15"/>
      <c r="D10" s="16"/>
      <c r="E10" s="16"/>
      <c r="F10" s="16">
        <f t="shared" si="1"/>
        <v>0</v>
      </c>
      <c r="G10" s="46" t="str">
        <f t="shared" si="2"/>
        <v/>
      </c>
      <c r="H10" s="14"/>
      <c r="I10" s="4" t="str">
        <f t="shared" si="4"/>
        <v>A4</v>
      </c>
    </row>
    <row r="11" ht="15" customHeight="1" spans="1:9">
      <c r="A11" s="13" t="str">
        <f t="shared" si="3"/>
        <v/>
      </c>
      <c r="B11" s="14"/>
      <c r="C11" s="15"/>
      <c r="D11" s="16"/>
      <c r="E11" s="16"/>
      <c r="F11" s="16">
        <f t="shared" si="1"/>
        <v>0</v>
      </c>
      <c r="G11" s="46" t="str">
        <f t="shared" si="2"/>
        <v/>
      </c>
      <c r="H11" s="14"/>
      <c r="I11" s="4" t="str">
        <f t="shared" si="4"/>
        <v>A5</v>
      </c>
    </row>
    <row r="12" ht="15" customHeight="1" spans="1:9">
      <c r="A12" s="13" t="str">
        <f t="shared" si="3"/>
        <v/>
      </c>
      <c r="B12" s="14"/>
      <c r="C12" s="15"/>
      <c r="D12" s="16"/>
      <c r="E12" s="16"/>
      <c r="F12" s="16">
        <f t="shared" si="1"/>
        <v>0</v>
      </c>
      <c r="G12" s="46" t="str">
        <f t="shared" si="2"/>
        <v/>
      </c>
      <c r="H12" s="14"/>
      <c r="I12" s="4" t="str">
        <f t="shared" si="4"/>
        <v>A6</v>
      </c>
    </row>
    <row r="13" ht="15" customHeight="1" spans="1:9">
      <c r="A13" s="13" t="str">
        <f t="shared" si="3"/>
        <v/>
      </c>
      <c r="B13" s="14"/>
      <c r="C13" s="15"/>
      <c r="D13" s="16"/>
      <c r="E13" s="16"/>
      <c r="F13" s="16">
        <f t="shared" si="1"/>
        <v>0</v>
      </c>
      <c r="G13" s="46" t="str">
        <f t="shared" si="2"/>
        <v/>
      </c>
      <c r="H13" s="14"/>
      <c r="I13" s="4" t="str">
        <f t="shared" si="4"/>
        <v>A7</v>
      </c>
    </row>
    <row r="14" ht="15" customHeight="1" spans="1:9">
      <c r="A14" s="13" t="str">
        <f t="shared" si="3"/>
        <v/>
      </c>
      <c r="B14" s="14"/>
      <c r="C14" s="15"/>
      <c r="D14" s="16"/>
      <c r="E14" s="16"/>
      <c r="F14" s="16">
        <f t="shared" si="1"/>
        <v>0</v>
      </c>
      <c r="G14" s="46" t="str">
        <f t="shared" si="2"/>
        <v/>
      </c>
      <c r="H14" s="14"/>
      <c r="I14" s="4" t="str">
        <f t="shared" si="4"/>
        <v>A8</v>
      </c>
    </row>
    <row r="15" ht="15" customHeight="1" spans="1:9">
      <c r="A15" s="13" t="str">
        <f t="shared" si="3"/>
        <v/>
      </c>
      <c r="B15" s="14"/>
      <c r="C15" s="15"/>
      <c r="D15" s="16"/>
      <c r="E15" s="16"/>
      <c r="F15" s="16">
        <f t="shared" si="1"/>
        <v>0</v>
      </c>
      <c r="G15" s="46" t="str">
        <f t="shared" si="2"/>
        <v/>
      </c>
      <c r="H15" s="14"/>
      <c r="I15" s="4" t="str">
        <f t="shared" si="4"/>
        <v>A9</v>
      </c>
    </row>
    <row r="16" ht="15" customHeight="1" spans="1:9">
      <c r="A16" s="13" t="str">
        <f t="shared" si="3"/>
        <v/>
      </c>
      <c r="B16" s="14"/>
      <c r="C16" s="15"/>
      <c r="D16" s="16"/>
      <c r="E16" s="16"/>
      <c r="F16" s="16">
        <f t="shared" si="1"/>
        <v>0</v>
      </c>
      <c r="G16" s="46" t="str">
        <f t="shared" si="2"/>
        <v/>
      </c>
      <c r="H16" s="14"/>
      <c r="I16" s="4" t="str">
        <f t="shared" si="4"/>
        <v>A10</v>
      </c>
    </row>
    <row r="17" ht="15" customHeight="1" spans="1:9">
      <c r="A17" s="13" t="str">
        <f t="shared" si="3"/>
        <v/>
      </c>
      <c r="B17" s="14"/>
      <c r="C17" s="15"/>
      <c r="D17" s="16"/>
      <c r="E17" s="16"/>
      <c r="F17" s="16">
        <f t="shared" si="1"/>
        <v>0</v>
      </c>
      <c r="G17" s="46" t="str">
        <f t="shared" si="2"/>
        <v/>
      </c>
      <c r="H17" s="14"/>
      <c r="I17" s="4" t="str">
        <f t="shared" si="4"/>
        <v>A11</v>
      </c>
    </row>
    <row r="18" ht="15" customHeight="1" spans="1:9">
      <c r="A18" s="13" t="str">
        <f t="shared" si="3"/>
        <v/>
      </c>
      <c r="B18" s="14"/>
      <c r="C18" s="15"/>
      <c r="D18" s="16"/>
      <c r="E18" s="16"/>
      <c r="F18" s="16">
        <f t="shared" si="1"/>
        <v>0</v>
      </c>
      <c r="G18" s="46" t="str">
        <f t="shared" si="2"/>
        <v/>
      </c>
      <c r="H18" s="14"/>
      <c r="I18" s="4" t="str">
        <f t="shared" si="4"/>
        <v>A12</v>
      </c>
    </row>
    <row r="19" ht="15" customHeight="1" spans="1:9">
      <c r="A19" s="13" t="str">
        <f t="shared" si="3"/>
        <v/>
      </c>
      <c r="B19" s="14"/>
      <c r="C19" s="15"/>
      <c r="D19" s="16"/>
      <c r="E19" s="16"/>
      <c r="F19" s="16">
        <f t="shared" si="1"/>
        <v>0</v>
      </c>
      <c r="G19" s="46" t="str">
        <f t="shared" si="2"/>
        <v/>
      </c>
      <c r="H19" s="14"/>
      <c r="I19" s="4" t="str">
        <f t="shared" si="4"/>
        <v>A13</v>
      </c>
    </row>
    <row r="20" ht="15" customHeight="1" spans="1:9">
      <c r="A20" s="13" t="str">
        <f t="shared" si="3"/>
        <v/>
      </c>
      <c r="B20" s="14"/>
      <c r="C20" s="15"/>
      <c r="D20" s="16"/>
      <c r="E20" s="16"/>
      <c r="F20" s="16">
        <f t="shared" si="1"/>
        <v>0</v>
      </c>
      <c r="G20" s="46" t="str">
        <f t="shared" si="2"/>
        <v/>
      </c>
      <c r="H20" s="14"/>
      <c r="I20" s="4" t="str">
        <f t="shared" si="4"/>
        <v>A14</v>
      </c>
    </row>
    <row r="21" ht="15" customHeight="1" spans="1:9">
      <c r="A21" s="13" t="str">
        <f t="shared" si="3"/>
        <v/>
      </c>
      <c r="B21" s="14"/>
      <c r="C21" s="15"/>
      <c r="D21" s="16"/>
      <c r="E21" s="16"/>
      <c r="F21" s="16">
        <f t="shared" si="1"/>
        <v>0</v>
      </c>
      <c r="G21" s="46" t="str">
        <f t="shared" si="2"/>
        <v/>
      </c>
      <c r="H21" s="14"/>
      <c r="I21" s="4" t="str">
        <f t="shared" si="4"/>
        <v>A15</v>
      </c>
    </row>
    <row r="22" ht="15" customHeight="1" spans="1:9">
      <c r="A22" s="13" t="str">
        <f t="shared" si="3"/>
        <v/>
      </c>
      <c r="B22" s="14"/>
      <c r="C22" s="15"/>
      <c r="D22" s="16"/>
      <c r="E22" s="16"/>
      <c r="F22" s="16">
        <f t="shared" si="1"/>
        <v>0</v>
      </c>
      <c r="G22" s="46" t="str">
        <f t="shared" si="2"/>
        <v/>
      </c>
      <c r="H22" s="14"/>
      <c r="I22" s="4" t="str">
        <f t="shared" si="4"/>
        <v>A16</v>
      </c>
    </row>
    <row r="23" ht="15" customHeight="1" spans="1:9">
      <c r="A23" s="13" t="str">
        <f t="shared" si="3"/>
        <v/>
      </c>
      <c r="B23" s="14"/>
      <c r="C23" s="15"/>
      <c r="D23" s="16"/>
      <c r="E23" s="16"/>
      <c r="F23" s="16">
        <f t="shared" si="1"/>
        <v>0</v>
      </c>
      <c r="G23" s="46" t="str">
        <f t="shared" si="2"/>
        <v/>
      </c>
      <c r="H23" s="14"/>
      <c r="I23" s="4" t="str">
        <f t="shared" si="4"/>
        <v>A17</v>
      </c>
    </row>
    <row r="24" ht="15" customHeight="1" spans="1:9">
      <c r="A24" s="13" t="str">
        <f t="shared" si="3"/>
        <v/>
      </c>
      <c r="B24" s="14"/>
      <c r="C24" s="15"/>
      <c r="D24" s="16"/>
      <c r="E24" s="16"/>
      <c r="F24" s="16">
        <f t="shared" si="1"/>
        <v>0</v>
      </c>
      <c r="G24" s="46" t="str">
        <f t="shared" si="2"/>
        <v/>
      </c>
      <c r="H24" s="14"/>
      <c r="I24" s="4" t="str">
        <f t="shared" si="4"/>
        <v>A18</v>
      </c>
    </row>
    <row r="25" ht="15" customHeight="1" spans="1:9">
      <c r="A25" s="13" t="str">
        <f t="shared" si="3"/>
        <v/>
      </c>
      <c r="B25" s="14"/>
      <c r="C25" s="15"/>
      <c r="D25" s="16"/>
      <c r="E25" s="16"/>
      <c r="F25" s="16">
        <f t="shared" si="1"/>
        <v>0</v>
      </c>
      <c r="G25" s="46" t="str">
        <f t="shared" si="2"/>
        <v/>
      </c>
      <c r="H25" s="14"/>
      <c r="I25" s="4" t="str">
        <f t="shared" si="4"/>
        <v>A19</v>
      </c>
    </row>
    <row r="26" ht="15" customHeight="1" spans="1:10">
      <c r="A26" s="13" t="str">
        <f t="shared" si="3"/>
        <v/>
      </c>
      <c r="B26" s="14"/>
      <c r="C26" s="15"/>
      <c r="D26" s="16"/>
      <c r="E26" s="16"/>
      <c r="F26" s="16">
        <f t="shared" si="1"/>
        <v>0</v>
      </c>
      <c r="G26" s="46" t="str">
        <f t="shared" si="2"/>
        <v/>
      </c>
      <c r="H26" s="14"/>
      <c r="I26" s="4" t="str">
        <f t="shared" si="4"/>
        <v>A20</v>
      </c>
      <c r="J26" s="5" t="str">
        <f t="array" ref="J26:J29">""</f>
        <v/>
      </c>
    </row>
    <row r="27" ht="15" customHeight="1" spans="1:10">
      <c r="A27" s="17" t="s">
        <v>299</v>
      </c>
      <c r="B27" s="18"/>
      <c r="C27" s="19"/>
      <c r="D27" s="31">
        <f>SUM(D7:D26)</f>
        <v>0</v>
      </c>
      <c r="E27" s="31">
        <f>SUM(E7:E26)</f>
        <v>0</v>
      </c>
      <c r="F27" s="16">
        <f t="shared" si="1"/>
        <v>0</v>
      </c>
      <c r="G27" s="46" t="str">
        <f t="shared" si="2"/>
        <v/>
      </c>
      <c r="H27" s="21"/>
      <c r="J27" s="5" t="str">
        <v/>
      </c>
    </row>
    <row r="28" customHeight="1" spans="1:10">
      <c r="A28" s="3" t="str">
        <f>基本信息输入表!$K$6&amp;"填表人："&amp;基本信息输入表!$M$87</f>
        <v>产权持有单位填表人：</v>
      </c>
      <c r="E28" s="3" t="str">
        <f>"评估人员："&amp;基本信息输入表!$Q$87</f>
        <v>评估人员：</v>
      </c>
      <c r="I28" s="3" t="s">
        <v>474</v>
      </c>
      <c r="J28" s="5" t="str">
        <v/>
      </c>
    </row>
    <row r="29" customHeight="1" spans="1:10">
      <c r="A29" s="3" t="str">
        <f>"填表日期："&amp;YEAR(基本信息输入表!$O$87)&amp;"年"&amp;MONTH(基本信息输入表!$O$87)&amp;"月"&amp;DAY(基本信息输入表!$O$87)&amp;"日"</f>
        <v>填表日期：1900年1月0日</v>
      </c>
      <c r="J29" s="5" t="str">
        <v/>
      </c>
    </row>
  </sheetData>
  <mergeCells count="4">
    <mergeCell ref="A2:H2"/>
    <mergeCell ref="A3:H3"/>
    <mergeCell ref="A5:D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4"/>
  <dimension ref="A1:G31"/>
  <sheetViews>
    <sheetView showGridLines="0" topLeftCell="A7" workbookViewId="0">
      <selection activeCell="G25" sqref="G25"/>
    </sheetView>
  </sheetViews>
  <sheetFormatPr defaultColWidth="9" defaultRowHeight="14.25" outlineLevelCol="6"/>
  <cols>
    <col min="1" max="1" width="9" style="32" customWidth="1"/>
    <col min="2" max="2" width="21.6916666666667" style="32" customWidth="1"/>
    <col min="3" max="5" width="23.8166666666667" style="32" customWidth="1"/>
    <col min="6" max="6" width="16.6916666666667" style="32" customWidth="1"/>
    <col min="7" max="8" width="9" style="32" customWidth="1"/>
    <col min="9" max="16384" width="9" style="32"/>
  </cols>
  <sheetData>
    <row r="1" spans="1:1">
      <c r="A1" s="6" t="s">
        <v>0</v>
      </c>
    </row>
    <row r="2" ht="22.5" customHeight="1" spans="1:1">
      <c r="A2" s="7" t="s">
        <v>1230</v>
      </c>
    </row>
    <row r="3" ht="15.75" customHeight="1" spans="1:1">
      <c r="A3" s="4" t="str">
        <f>"评估基准日："&amp;TEXT(基本信息输入表!M7,"yyyy年mm月dd日")</f>
        <v>评估基准日：2024年06月30日</v>
      </c>
    </row>
    <row r="4" spans="1:6">
      <c r="A4" s="4"/>
      <c r="B4" s="4"/>
      <c r="C4" s="4"/>
      <c r="D4" s="4"/>
      <c r="E4" s="4"/>
      <c r="F4" s="8" t="s">
        <v>1231</v>
      </c>
    </row>
    <row r="5" spans="1:6">
      <c r="A5" s="9" t="str">
        <f>基本信息输入表!K6&amp;"："&amp;基本信息输入表!M6</f>
        <v>产权持有单位：贵州林东煤业发展有限责任公司</v>
      </c>
      <c r="B5" s="10"/>
      <c r="C5" s="10"/>
      <c r="D5" s="3"/>
      <c r="E5" s="3"/>
      <c r="F5" s="8" t="s">
        <v>445</v>
      </c>
    </row>
    <row r="6" s="59" customFormat="1" spans="1:6">
      <c r="A6" s="34" t="s">
        <v>490</v>
      </c>
      <c r="B6" s="34" t="s">
        <v>268</v>
      </c>
      <c r="C6" s="34" t="s">
        <v>215</v>
      </c>
      <c r="D6" s="34" t="s">
        <v>216</v>
      </c>
      <c r="E6" s="60" t="s">
        <v>217</v>
      </c>
      <c r="F6" s="34" t="s">
        <v>218</v>
      </c>
    </row>
    <row r="7" ht="15" customHeight="1" spans="1:6">
      <c r="A7" s="44" t="s">
        <v>1232</v>
      </c>
      <c r="B7" s="61" t="s">
        <v>89</v>
      </c>
      <c r="C7" s="62">
        <f>'5-1短期借款'!H27</f>
        <v>0</v>
      </c>
      <c r="D7" s="62">
        <f>'5-1短期借款'!N27</f>
        <v>0</v>
      </c>
      <c r="E7" s="46">
        <f t="shared" ref="E7:E19" si="0">D7-C7</f>
        <v>0</v>
      </c>
      <c r="F7" s="31" t="str">
        <f t="shared" ref="F7:F19" si="1">IF(C7=0,"",E7/C7*100)</f>
        <v/>
      </c>
    </row>
    <row r="8" ht="15" customHeight="1" spans="1:6">
      <c r="A8" s="44" t="s">
        <v>1233</v>
      </c>
      <c r="B8" s="61" t="s">
        <v>90</v>
      </c>
      <c r="C8" s="62">
        <f>'5-2交易性金融负债'!F27</f>
        <v>0</v>
      </c>
      <c r="D8" s="62">
        <f>'5-2交易性金融负债'!G27</f>
        <v>0</v>
      </c>
      <c r="E8" s="46">
        <f t="shared" si="0"/>
        <v>0</v>
      </c>
      <c r="F8" s="31" t="str">
        <f t="shared" si="1"/>
        <v/>
      </c>
    </row>
    <row r="9" ht="15" customHeight="1" spans="1:6">
      <c r="A9" s="44" t="s">
        <v>1234</v>
      </c>
      <c r="B9" s="61" t="s">
        <v>91</v>
      </c>
      <c r="C9" s="62">
        <f>'5-3衍生金融负债'!N27</f>
        <v>0</v>
      </c>
      <c r="D9" s="62">
        <f>'5-3衍生金融负债'!O27</f>
        <v>0</v>
      </c>
      <c r="E9" s="46">
        <f t="shared" si="0"/>
        <v>0</v>
      </c>
      <c r="F9" s="31" t="str">
        <f t="shared" si="1"/>
        <v/>
      </c>
    </row>
    <row r="10" ht="15" customHeight="1" spans="1:6">
      <c r="A10" s="44" t="s">
        <v>1235</v>
      </c>
      <c r="B10" s="61" t="s">
        <v>92</v>
      </c>
      <c r="C10" s="62">
        <f>'5-4应付票据'!F27</f>
        <v>0</v>
      </c>
      <c r="D10" s="62">
        <f>'5-4应付票据'!G27</f>
        <v>0</v>
      </c>
      <c r="E10" s="46">
        <f t="shared" si="0"/>
        <v>0</v>
      </c>
      <c r="F10" s="31" t="str">
        <f t="shared" si="1"/>
        <v/>
      </c>
    </row>
    <row r="11" ht="15" customHeight="1" spans="1:6">
      <c r="A11" s="44" t="s">
        <v>1236</v>
      </c>
      <c r="B11" s="61" t="s">
        <v>93</v>
      </c>
      <c r="C11" s="62">
        <f>'5-5应付账款'!E27</f>
        <v>0</v>
      </c>
      <c r="D11" s="62">
        <f>'5-5应付账款'!K27</f>
        <v>0</v>
      </c>
      <c r="E11" s="46">
        <f t="shared" si="0"/>
        <v>0</v>
      </c>
      <c r="F11" s="31" t="str">
        <f t="shared" si="1"/>
        <v/>
      </c>
    </row>
    <row r="12" ht="15" customHeight="1" spans="1:6">
      <c r="A12" s="44" t="s">
        <v>1237</v>
      </c>
      <c r="B12" s="61" t="s">
        <v>94</v>
      </c>
      <c r="C12" s="62">
        <f>'5-6预收款项'!E27</f>
        <v>0</v>
      </c>
      <c r="D12" s="62">
        <f>'5-6预收款项'!K27</f>
        <v>0</v>
      </c>
      <c r="E12" s="46">
        <f t="shared" si="0"/>
        <v>0</v>
      </c>
      <c r="F12" s="31" t="str">
        <f t="shared" si="1"/>
        <v/>
      </c>
    </row>
    <row r="13" ht="15" customHeight="1" spans="1:6">
      <c r="A13" s="44" t="s">
        <v>1238</v>
      </c>
      <c r="B13" s="61" t="s">
        <v>95</v>
      </c>
      <c r="C13" s="62">
        <f>'5-7合同负债'!F27</f>
        <v>0</v>
      </c>
      <c r="D13" s="62">
        <f>'5-7合同负债'!I27</f>
        <v>0</v>
      </c>
      <c r="E13" s="46">
        <f t="shared" si="0"/>
        <v>0</v>
      </c>
      <c r="F13" s="31" t="str">
        <f t="shared" si="1"/>
        <v/>
      </c>
    </row>
    <row r="14" ht="15" customHeight="1" spans="1:6">
      <c r="A14" s="44" t="s">
        <v>1239</v>
      </c>
      <c r="B14" s="61" t="s">
        <v>96</v>
      </c>
      <c r="C14" s="62">
        <f>'5-8应付职工薪酬'!D27</f>
        <v>0</v>
      </c>
      <c r="D14" s="62">
        <f>'5-8应付职工薪酬'!E27</f>
        <v>0</v>
      </c>
      <c r="E14" s="46">
        <f t="shared" si="0"/>
        <v>0</v>
      </c>
      <c r="F14" s="31" t="str">
        <f t="shared" si="1"/>
        <v/>
      </c>
    </row>
    <row r="15" ht="15" customHeight="1" spans="1:6">
      <c r="A15" s="44" t="s">
        <v>1240</v>
      </c>
      <c r="B15" s="61" t="s">
        <v>97</v>
      </c>
      <c r="C15" s="62">
        <f>'5-9应交税费'!E27</f>
        <v>0</v>
      </c>
      <c r="D15" s="62">
        <f>'5-9应交税费'!G27</f>
        <v>0</v>
      </c>
      <c r="E15" s="46">
        <f t="shared" si="0"/>
        <v>0</v>
      </c>
      <c r="F15" s="31" t="str">
        <f t="shared" si="1"/>
        <v/>
      </c>
    </row>
    <row r="16" ht="15" customHeight="1" spans="1:6">
      <c r="A16" s="44" t="s">
        <v>1241</v>
      </c>
      <c r="B16" s="61" t="s">
        <v>98</v>
      </c>
      <c r="C16" s="62">
        <f>'5-10其他应付款'!E27</f>
        <v>0</v>
      </c>
      <c r="D16" s="62">
        <f>'5-10其他应付款'!K27</f>
        <v>0</v>
      </c>
      <c r="E16" s="46">
        <f t="shared" si="0"/>
        <v>0</v>
      </c>
      <c r="F16" s="31" t="str">
        <f t="shared" si="1"/>
        <v/>
      </c>
    </row>
    <row r="17" ht="15" customHeight="1" spans="1:6">
      <c r="A17" s="44" t="s">
        <v>1242</v>
      </c>
      <c r="B17" s="61" t="s">
        <v>99</v>
      </c>
      <c r="C17" s="62">
        <f>'5-11持有待售负债'!E27</f>
        <v>0</v>
      </c>
      <c r="D17" s="62">
        <f>'5-11持有待售负债'!H27</f>
        <v>0</v>
      </c>
      <c r="E17" s="46">
        <f t="shared" si="0"/>
        <v>0</v>
      </c>
      <c r="F17" s="31" t="str">
        <f t="shared" si="1"/>
        <v/>
      </c>
    </row>
    <row r="18" ht="15" customHeight="1" spans="1:6">
      <c r="A18" s="44" t="s">
        <v>1243</v>
      </c>
      <c r="B18" s="61" t="s">
        <v>100</v>
      </c>
      <c r="C18" s="62">
        <f>'5-12一年内到期非流动负债'!F27</f>
        <v>0</v>
      </c>
      <c r="D18" s="62">
        <f>'5-12一年内到期非流动负债'!L27</f>
        <v>0</v>
      </c>
      <c r="E18" s="46">
        <f t="shared" si="0"/>
        <v>0</v>
      </c>
      <c r="F18" s="31" t="str">
        <f t="shared" si="1"/>
        <v/>
      </c>
    </row>
    <row r="19" ht="15" customHeight="1" spans="1:6">
      <c r="A19" s="44" t="s">
        <v>1244</v>
      </c>
      <c r="B19" s="61" t="s">
        <v>101</v>
      </c>
      <c r="C19" s="62">
        <f>'5-13其他流动负债'!E27</f>
        <v>0</v>
      </c>
      <c r="D19" s="62">
        <f>'5-13其他流动负债'!F27</f>
        <v>0</v>
      </c>
      <c r="E19" s="46">
        <f t="shared" si="0"/>
        <v>0</v>
      </c>
      <c r="F19" s="31" t="str">
        <f t="shared" si="1"/>
        <v/>
      </c>
    </row>
    <row r="20" ht="15" customHeight="1" spans="1:6">
      <c r="A20" s="44"/>
      <c r="B20" s="61"/>
      <c r="C20" s="62"/>
      <c r="D20" s="46"/>
      <c r="E20" s="46"/>
      <c r="F20" s="31"/>
    </row>
    <row r="21" ht="15" customHeight="1" spans="1:6">
      <c r="A21" s="44"/>
      <c r="B21" s="61"/>
      <c r="C21" s="62"/>
      <c r="D21" s="46"/>
      <c r="E21" s="46"/>
      <c r="F21" s="31"/>
    </row>
    <row r="22" ht="15" customHeight="1" spans="1:6">
      <c r="A22" s="44"/>
      <c r="B22" s="61"/>
      <c r="C22" s="62"/>
      <c r="D22" s="46"/>
      <c r="E22" s="46"/>
      <c r="F22" s="31"/>
    </row>
    <row r="23" ht="15" customHeight="1" spans="1:6">
      <c r="A23" s="44"/>
      <c r="B23" s="61"/>
      <c r="C23" s="62"/>
      <c r="D23" s="46"/>
      <c r="E23" s="46"/>
      <c r="F23" s="31"/>
    </row>
    <row r="24" ht="15" customHeight="1" spans="1:6">
      <c r="A24" s="44"/>
      <c r="B24" s="61"/>
      <c r="C24" s="62"/>
      <c r="D24" s="46"/>
      <c r="E24" s="46"/>
      <c r="F24" s="31"/>
    </row>
    <row r="25" ht="15" customHeight="1" spans="1:6">
      <c r="A25" s="44"/>
      <c r="B25" s="61"/>
      <c r="C25" s="62"/>
      <c r="D25" s="46"/>
      <c r="E25" s="46"/>
      <c r="F25" s="31"/>
    </row>
    <row r="26" ht="15" customHeight="1" spans="1:6">
      <c r="A26" s="44"/>
      <c r="B26" s="61"/>
      <c r="C26" s="62"/>
      <c r="D26" s="46"/>
      <c r="E26" s="46"/>
      <c r="F26" s="31"/>
    </row>
    <row r="27" ht="15" customHeight="1" spans="1:6">
      <c r="A27" s="44"/>
      <c r="B27" s="61"/>
      <c r="C27" s="62"/>
      <c r="D27" s="46"/>
      <c r="E27" s="46"/>
      <c r="F27" s="31"/>
    </row>
    <row r="28" spans="1:6">
      <c r="A28" s="44"/>
      <c r="B28" s="61"/>
      <c r="C28" s="62"/>
      <c r="D28" s="46"/>
      <c r="E28" s="46"/>
      <c r="F28" s="31"/>
    </row>
    <row r="29" ht="15.75" customHeight="1" spans="1:6">
      <c r="A29" s="37" t="s">
        <v>451</v>
      </c>
      <c r="B29" s="38"/>
      <c r="C29" s="62">
        <f>SUM(C7:C28)</f>
        <v>0</v>
      </c>
      <c r="D29" s="62">
        <f>SUM(D7:D28)</f>
        <v>0</v>
      </c>
      <c r="E29" s="46">
        <f>D29-C29</f>
        <v>0</v>
      </c>
      <c r="F29" s="31" t="str">
        <f>IF(C29=0,"",E29/C29*100)</f>
        <v/>
      </c>
    </row>
    <row r="30" s="3" customFormat="1" ht="15.75" customHeight="1" spans="1:7">
      <c r="A30" s="3" t="str">
        <f>基本信息输入表!$K$6&amp;"填表人："&amp;基本信息输入表!$M$88</f>
        <v>产权持有单位填表人：</v>
      </c>
      <c r="D30" s="3" t="str">
        <f>"评估人员："&amp;基本信息输入表!$Q$88</f>
        <v>评估人员：</v>
      </c>
      <c r="G30" s="3" t="s">
        <v>474</v>
      </c>
    </row>
    <row r="31" s="3" customFormat="1" ht="15.75" customHeight="1" spans="1:1">
      <c r="A31" s="3" t="str">
        <f>"填表日期："&amp;YEAR(基本信息输入表!$O$88)&amp;"年"&amp;MONTH(基本信息输入表!$O$88)&amp;"月"&amp;DAY(基本信息输入表!$O$88)&amp;"日"</f>
        <v>填表日期：1900年1月0日</v>
      </c>
    </row>
  </sheetData>
  <mergeCells count="4">
    <mergeCell ref="A2:F2"/>
    <mergeCell ref="A3:F3"/>
    <mergeCell ref="A5:C5"/>
    <mergeCell ref="A29:B29"/>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orientation="landscape"/>
  <headerFooter scaleWithDoc="0">
    <oddFooter>&amp;C&amp;"Arial Narrow,常规"&amp;10 &amp;"宋体,常规"第&amp;"Arial Narrow,常规"&amp;P&amp;"宋体,常规"页，共&amp;"Arial Narrow,常规"&amp;N&amp;"宋体,常规"页</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5"/>
  <dimension ref="A1:Q29"/>
  <sheetViews>
    <sheetView showGridLines="0" workbookViewId="0">
      <selection activeCell="G25" sqref="G25"/>
    </sheetView>
  </sheetViews>
  <sheetFormatPr defaultColWidth="9" defaultRowHeight="15.75" customHeight="1"/>
  <cols>
    <col min="1" max="1" width="8.69166666666667" style="3" customWidth="1"/>
    <col min="2" max="2" width="19.6916666666667" style="3" customWidth="1"/>
    <col min="3" max="3" width="7.5" style="3" customWidth="1"/>
    <col min="4" max="4" width="7.69166666666667" style="3" customWidth="1"/>
    <col min="5" max="6" width="7.19166666666667" style="3" customWidth="1"/>
    <col min="7" max="7" width="10.6916666666667" style="3" customWidth="1"/>
    <col min="8" max="8" width="15.6916666666667" style="3" customWidth="1"/>
    <col min="9" max="9" width="8.69166666666667" style="3" customWidth="1"/>
    <col min="10" max="10" width="6.81666666666667" style="3" customWidth="1"/>
    <col min="11" max="12" width="4.81666666666667" style="3" customWidth="1"/>
    <col min="13" max="13" width="8.19166666666667" style="3" customWidth="1"/>
    <col min="14" max="14" width="15.6916666666667" style="3" customWidth="1"/>
    <col min="15" max="15" width="10.6916666666667" style="3" customWidth="1"/>
    <col min="16" max="16" width="15.6916666666667" style="3" customWidth="1"/>
    <col min="17" max="17" width="5.31666666666667" style="5" customWidth="1"/>
    <col min="18" max="16384" width="9" style="3"/>
  </cols>
  <sheetData>
    <row r="1" customHeight="1" spans="1:17">
      <c r="A1" s="6" t="s">
        <v>0</v>
      </c>
      <c r="P1" s="22" t="str">
        <f t="array" ref="P1:Q1">"请勿删除或清空该列内容"</f>
        <v>请勿删除或清空该列内容</v>
      </c>
      <c r="Q1" s="23" t="str">
        <v>请勿删除或清空该列内容</v>
      </c>
    </row>
    <row r="2" s="1" customFormat="1" ht="30" customHeight="1" spans="1:17">
      <c r="A2" s="7" t="s">
        <v>1245</v>
      </c>
      <c r="Q2" s="25" t="str">
        <f t="array" ref="Q2:Q7">""</f>
        <v/>
      </c>
    </row>
    <row r="3" customHeight="1" spans="1:17">
      <c r="A3" s="4" t="str">
        <f>"评估基准日："&amp;TEXT(基本信息输入表!M7,"yyyy年mm月dd日")</f>
        <v>评估基准日：2024年06月30日</v>
      </c>
      <c r="Q3" s="5" t="str">
        <v/>
      </c>
    </row>
    <row r="4" ht="14.25" customHeight="1" spans="1:17">
      <c r="A4" s="4"/>
      <c r="B4" s="4"/>
      <c r="C4" s="4"/>
      <c r="D4" s="4"/>
      <c r="E4" s="4"/>
      <c r="F4" s="4"/>
      <c r="G4" s="4"/>
      <c r="H4" s="4"/>
      <c r="I4" s="4"/>
      <c r="J4" s="4"/>
      <c r="K4" s="4"/>
      <c r="L4" s="4"/>
      <c r="M4" s="4"/>
      <c r="N4" s="4"/>
      <c r="O4" s="8" t="s">
        <v>1246</v>
      </c>
      <c r="Q4" s="5" t="str">
        <v/>
      </c>
    </row>
    <row r="5" customHeight="1" spans="1:17">
      <c r="A5" s="3" t="str">
        <f>基本信息输入表!K6&amp;"："&amp;基本信息输入表!M6</f>
        <v>产权持有单位：贵州林东煤业发展有限责任公司</v>
      </c>
      <c r="O5" s="8" t="s">
        <v>445</v>
      </c>
      <c r="Q5" s="5" t="str">
        <v/>
      </c>
    </row>
    <row r="6" s="2" customFormat="1" ht="31.8" customHeight="1" spans="1:17">
      <c r="A6" s="11" t="s">
        <v>472</v>
      </c>
      <c r="B6" s="11" t="s">
        <v>1247</v>
      </c>
      <c r="C6" s="11" t="s">
        <v>594</v>
      </c>
      <c r="D6" s="11" t="s">
        <v>825</v>
      </c>
      <c r="E6" s="11" t="s">
        <v>1248</v>
      </c>
      <c r="F6" s="11" t="s">
        <v>512</v>
      </c>
      <c r="G6" s="11" t="s">
        <v>853</v>
      </c>
      <c r="H6" s="12" t="s">
        <v>215</v>
      </c>
      <c r="I6" s="12" t="s">
        <v>1249</v>
      </c>
      <c r="J6" s="12" t="s">
        <v>1250</v>
      </c>
      <c r="K6" s="12" t="s">
        <v>530</v>
      </c>
      <c r="L6" s="12" t="s">
        <v>598</v>
      </c>
      <c r="M6" s="12" t="s">
        <v>599</v>
      </c>
      <c r="N6" s="11" t="s">
        <v>216</v>
      </c>
      <c r="O6" s="11" t="s">
        <v>348</v>
      </c>
      <c r="P6" s="2" t="s">
        <v>518</v>
      </c>
      <c r="Q6" s="26" t="str">
        <v/>
      </c>
    </row>
    <row r="7" ht="15" customHeight="1" spans="1:17">
      <c r="A7" s="13" t="str">
        <f t="shared" ref="A7" si="0">IF(B7="","",ROW()-6)</f>
        <v/>
      </c>
      <c r="B7" s="14"/>
      <c r="C7" s="15"/>
      <c r="D7" s="15"/>
      <c r="E7" s="41"/>
      <c r="F7" s="14"/>
      <c r="G7" s="55"/>
      <c r="H7" s="55"/>
      <c r="I7" s="55"/>
      <c r="J7" s="55"/>
      <c r="K7" s="55"/>
      <c r="L7" s="55"/>
      <c r="M7" s="55"/>
      <c r="N7" s="55">
        <f>H7</f>
        <v>0</v>
      </c>
      <c r="O7" s="14"/>
      <c r="P7" s="4" t="str">
        <f>"A"&amp;ROW()-6</f>
        <v>A1</v>
      </c>
      <c r="Q7" s="5" t="str">
        <v/>
      </c>
    </row>
    <row r="8" ht="15" customHeight="1" spans="1:16">
      <c r="A8" s="13" t="str">
        <f t="shared" ref="A8:A26" si="1">IF(B8="","",ROW()-6)</f>
        <v/>
      </c>
      <c r="B8" s="14"/>
      <c r="C8" s="15"/>
      <c r="D8" s="15"/>
      <c r="E8" s="41"/>
      <c r="F8" s="14"/>
      <c r="G8" s="55"/>
      <c r="H8" s="55"/>
      <c r="I8" s="55"/>
      <c r="J8" s="55"/>
      <c r="K8" s="55"/>
      <c r="L8" s="55"/>
      <c r="M8" s="55"/>
      <c r="N8" s="55">
        <f t="shared" ref="N8:N26" si="2">H8</f>
        <v>0</v>
      </c>
      <c r="O8" s="14"/>
      <c r="P8" s="4" t="str">
        <f t="shared" ref="P8:P26" si="3">"A"&amp;ROW()-6</f>
        <v>A2</v>
      </c>
    </row>
    <row r="9" ht="15" customHeight="1" spans="1:16">
      <c r="A9" s="13" t="str">
        <f t="shared" si="1"/>
        <v/>
      </c>
      <c r="B9" s="14"/>
      <c r="C9" s="15"/>
      <c r="D9" s="15"/>
      <c r="E9" s="41"/>
      <c r="F9" s="14"/>
      <c r="G9" s="55"/>
      <c r="H9" s="55"/>
      <c r="I9" s="55"/>
      <c r="J9" s="55"/>
      <c r="K9" s="55"/>
      <c r="L9" s="55"/>
      <c r="M9" s="55"/>
      <c r="N9" s="55">
        <f t="shared" si="2"/>
        <v>0</v>
      </c>
      <c r="O9" s="14"/>
      <c r="P9" s="4" t="str">
        <f t="shared" si="3"/>
        <v>A3</v>
      </c>
    </row>
    <row r="10" ht="15" customHeight="1" spans="1:16">
      <c r="A10" s="13" t="str">
        <f t="shared" si="1"/>
        <v/>
      </c>
      <c r="B10" s="14"/>
      <c r="C10" s="15"/>
      <c r="D10" s="15"/>
      <c r="E10" s="41"/>
      <c r="F10" s="14"/>
      <c r="G10" s="55"/>
      <c r="H10" s="55"/>
      <c r="I10" s="55"/>
      <c r="J10" s="55"/>
      <c r="K10" s="55"/>
      <c r="L10" s="55"/>
      <c r="M10" s="55"/>
      <c r="N10" s="55">
        <f t="shared" si="2"/>
        <v>0</v>
      </c>
      <c r="O10" s="14"/>
      <c r="P10" s="4" t="str">
        <f t="shared" si="3"/>
        <v>A4</v>
      </c>
    </row>
    <row r="11" ht="15" customHeight="1" spans="1:16">
      <c r="A11" s="13" t="str">
        <f t="shared" si="1"/>
        <v/>
      </c>
      <c r="B11" s="14"/>
      <c r="C11" s="15"/>
      <c r="D11" s="15"/>
      <c r="E11" s="41"/>
      <c r="F11" s="14"/>
      <c r="G11" s="55"/>
      <c r="H11" s="55"/>
      <c r="I11" s="55"/>
      <c r="J11" s="55"/>
      <c r="K11" s="55"/>
      <c r="L11" s="55"/>
      <c r="M11" s="55"/>
      <c r="N11" s="55">
        <f t="shared" si="2"/>
        <v>0</v>
      </c>
      <c r="O11" s="14"/>
      <c r="P11" s="4" t="str">
        <f t="shared" si="3"/>
        <v>A5</v>
      </c>
    </row>
    <row r="12" ht="15" customHeight="1" spans="1:16">
      <c r="A12" s="13" t="str">
        <f t="shared" si="1"/>
        <v/>
      </c>
      <c r="B12" s="14"/>
      <c r="C12" s="15"/>
      <c r="D12" s="15"/>
      <c r="E12" s="41"/>
      <c r="F12" s="14"/>
      <c r="G12" s="55"/>
      <c r="H12" s="55"/>
      <c r="I12" s="55"/>
      <c r="J12" s="55"/>
      <c r="K12" s="55"/>
      <c r="L12" s="55"/>
      <c r="M12" s="55"/>
      <c r="N12" s="55">
        <f t="shared" si="2"/>
        <v>0</v>
      </c>
      <c r="O12" s="14"/>
      <c r="P12" s="4" t="str">
        <f t="shared" si="3"/>
        <v>A6</v>
      </c>
    </row>
    <row r="13" ht="15" customHeight="1" spans="1:16">
      <c r="A13" s="13" t="str">
        <f t="shared" si="1"/>
        <v/>
      </c>
      <c r="B13" s="14"/>
      <c r="C13" s="15"/>
      <c r="D13" s="15"/>
      <c r="E13" s="41"/>
      <c r="F13" s="14"/>
      <c r="G13" s="55"/>
      <c r="H13" s="55"/>
      <c r="I13" s="55"/>
      <c r="J13" s="55"/>
      <c r="K13" s="55"/>
      <c r="L13" s="55"/>
      <c r="M13" s="55"/>
      <c r="N13" s="55">
        <f t="shared" si="2"/>
        <v>0</v>
      </c>
      <c r="O13" s="14"/>
      <c r="P13" s="4" t="str">
        <f t="shared" si="3"/>
        <v>A7</v>
      </c>
    </row>
    <row r="14" ht="15" customHeight="1" spans="1:16">
      <c r="A14" s="13" t="str">
        <f t="shared" si="1"/>
        <v/>
      </c>
      <c r="B14" s="14"/>
      <c r="C14" s="15"/>
      <c r="D14" s="15"/>
      <c r="E14" s="41"/>
      <c r="F14" s="14"/>
      <c r="G14" s="55"/>
      <c r="H14" s="55"/>
      <c r="I14" s="55"/>
      <c r="J14" s="55"/>
      <c r="K14" s="55"/>
      <c r="L14" s="55"/>
      <c r="M14" s="55"/>
      <c r="N14" s="55">
        <f t="shared" si="2"/>
        <v>0</v>
      </c>
      <c r="O14" s="14"/>
      <c r="P14" s="4" t="str">
        <f t="shared" si="3"/>
        <v>A8</v>
      </c>
    </row>
    <row r="15" ht="15" customHeight="1" spans="1:16">
      <c r="A15" s="13" t="str">
        <f t="shared" si="1"/>
        <v/>
      </c>
      <c r="B15" s="14"/>
      <c r="C15" s="15"/>
      <c r="D15" s="15"/>
      <c r="E15" s="41"/>
      <c r="F15" s="14"/>
      <c r="G15" s="55"/>
      <c r="H15" s="55"/>
      <c r="I15" s="55"/>
      <c r="J15" s="55"/>
      <c r="K15" s="55"/>
      <c r="L15" s="55"/>
      <c r="M15" s="55"/>
      <c r="N15" s="55">
        <f t="shared" si="2"/>
        <v>0</v>
      </c>
      <c r="O15" s="14"/>
      <c r="P15" s="4" t="str">
        <f t="shared" si="3"/>
        <v>A9</v>
      </c>
    </row>
    <row r="16" ht="15" customHeight="1" spans="1:16">
      <c r="A16" s="13" t="str">
        <f t="shared" si="1"/>
        <v/>
      </c>
      <c r="B16" s="14"/>
      <c r="C16" s="15"/>
      <c r="D16" s="15"/>
      <c r="E16" s="41"/>
      <c r="F16" s="14"/>
      <c r="G16" s="55"/>
      <c r="H16" s="55"/>
      <c r="I16" s="55"/>
      <c r="J16" s="55"/>
      <c r="K16" s="55"/>
      <c r="L16" s="55"/>
      <c r="M16" s="55"/>
      <c r="N16" s="55">
        <f t="shared" si="2"/>
        <v>0</v>
      </c>
      <c r="O16" s="14"/>
      <c r="P16" s="4" t="str">
        <f t="shared" si="3"/>
        <v>A10</v>
      </c>
    </row>
    <row r="17" ht="15" customHeight="1" spans="1:16">
      <c r="A17" s="13" t="str">
        <f t="shared" si="1"/>
        <v/>
      </c>
      <c r="B17" s="14"/>
      <c r="C17" s="15"/>
      <c r="D17" s="15"/>
      <c r="E17" s="41"/>
      <c r="F17" s="14"/>
      <c r="G17" s="55"/>
      <c r="H17" s="55"/>
      <c r="I17" s="55"/>
      <c r="J17" s="55"/>
      <c r="K17" s="55"/>
      <c r="L17" s="55"/>
      <c r="M17" s="55"/>
      <c r="N17" s="55">
        <f t="shared" si="2"/>
        <v>0</v>
      </c>
      <c r="O17" s="14"/>
      <c r="P17" s="4" t="str">
        <f t="shared" si="3"/>
        <v>A11</v>
      </c>
    </row>
    <row r="18" ht="15" customHeight="1" spans="1:16">
      <c r="A18" s="13" t="str">
        <f t="shared" si="1"/>
        <v/>
      </c>
      <c r="B18" s="14"/>
      <c r="C18" s="15"/>
      <c r="D18" s="15"/>
      <c r="E18" s="41"/>
      <c r="F18" s="14"/>
      <c r="G18" s="55"/>
      <c r="H18" s="55"/>
      <c r="I18" s="55"/>
      <c r="J18" s="55"/>
      <c r="K18" s="55"/>
      <c r="L18" s="55"/>
      <c r="M18" s="55"/>
      <c r="N18" s="55">
        <f t="shared" si="2"/>
        <v>0</v>
      </c>
      <c r="O18" s="14"/>
      <c r="P18" s="4" t="str">
        <f t="shared" si="3"/>
        <v>A12</v>
      </c>
    </row>
    <row r="19" ht="15" customHeight="1" spans="1:16">
      <c r="A19" s="13" t="str">
        <f t="shared" si="1"/>
        <v/>
      </c>
      <c r="B19" s="14"/>
      <c r="C19" s="15"/>
      <c r="D19" s="15"/>
      <c r="E19" s="41"/>
      <c r="F19" s="14"/>
      <c r="G19" s="55"/>
      <c r="H19" s="55"/>
      <c r="I19" s="55"/>
      <c r="J19" s="55"/>
      <c r="K19" s="55"/>
      <c r="L19" s="55"/>
      <c r="M19" s="55"/>
      <c r="N19" s="55">
        <f t="shared" si="2"/>
        <v>0</v>
      </c>
      <c r="O19" s="14"/>
      <c r="P19" s="4" t="str">
        <f t="shared" si="3"/>
        <v>A13</v>
      </c>
    </row>
    <row r="20" ht="15" customHeight="1" spans="1:16">
      <c r="A20" s="13" t="str">
        <f t="shared" si="1"/>
        <v/>
      </c>
      <c r="B20" s="14"/>
      <c r="C20" s="15"/>
      <c r="D20" s="15"/>
      <c r="E20" s="41"/>
      <c r="F20" s="14"/>
      <c r="G20" s="55"/>
      <c r="H20" s="55"/>
      <c r="I20" s="55"/>
      <c r="J20" s="55"/>
      <c r="K20" s="55"/>
      <c r="L20" s="55"/>
      <c r="M20" s="55"/>
      <c r="N20" s="55">
        <f t="shared" si="2"/>
        <v>0</v>
      </c>
      <c r="O20" s="14"/>
      <c r="P20" s="4" t="str">
        <f t="shared" si="3"/>
        <v>A14</v>
      </c>
    </row>
    <row r="21" ht="15" customHeight="1" spans="1:16">
      <c r="A21" s="13" t="str">
        <f t="shared" si="1"/>
        <v/>
      </c>
      <c r="B21" s="14"/>
      <c r="C21" s="15"/>
      <c r="D21" s="15"/>
      <c r="E21" s="41"/>
      <c r="F21" s="14"/>
      <c r="G21" s="55"/>
      <c r="H21" s="55"/>
      <c r="I21" s="55"/>
      <c r="J21" s="55"/>
      <c r="K21" s="55"/>
      <c r="L21" s="55"/>
      <c r="M21" s="55"/>
      <c r="N21" s="55">
        <f t="shared" si="2"/>
        <v>0</v>
      </c>
      <c r="O21" s="14"/>
      <c r="P21" s="4" t="str">
        <f t="shared" si="3"/>
        <v>A15</v>
      </c>
    </row>
    <row r="22" ht="15" customHeight="1" spans="1:16">
      <c r="A22" s="13" t="str">
        <f t="shared" si="1"/>
        <v/>
      </c>
      <c r="B22" s="14"/>
      <c r="C22" s="15"/>
      <c r="D22" s="15"/>
      <c r="E22" s="41"/>
      <c r="F22" s="14"/>
      <c r="G22" s="55"/>
      <c r="H22" s="55"/>
      <c r="I22" s="55"/>
      <c r="J22" s="55"/>
      <c r="K22" s="55"/>
      <c r="L22" s="55"/>
      <c r="M22" s="55"/>
      <c r="N22" s="55">
        <f t="shared" si="2"/>
        <v>0</v>
      </c>
      <c r="O22" s="14"/>
      <c r="P22" s="4" t="str">
        <f t="shared" si="3"/>
        <v>A16</v>
      </c>
    </row>
    <row r="23" ht="15" customHeight="1" spans="1:16">
      <c r="A23" s="13" t="str">
        <f t="shared" si="1"/>
        <v/>
      </c>
      <c r="B23" s="14"/>
      <c r="C23" s="15"/>
      <c r="D23" s="15"/>
      <c r="E23" s="41"/>
      <c r="F23" s="14"/>
      <c r="G23" s="55"/>
      <c r="H23" s="55"/>
      <c r="I23" s="55"/>
      <c r="J23" s="55"/>
      <c r="K23" s="55"/>
      <c r="L23" s="55"/>
      <c r="M23" s="55"/>
      <c r="N23" s="55">
        <f t="shared" si="2"/>
        <v>0</v>
      </c>
      <c r="O23" s="14"/>
      <c r="P23" s="4" t="str">
        <f t="shared" si="3"/>
        <v>A17</v>
      </c>
    </row>
    <row r="24" ht="15" customHeight="1" spans="1:16">
      <c r="A24" s="13" t="str">
        <f t="shared" si="1"/>
        <v/>
      </c>
      <c r="B24" s="14"/>
      <c r="C24" s="15"/>
      <c r="D24" s="15"/>
      <c r="E24" s="41"/>
      <c r="F24" s="14"/>
      <c r="G24" s="55"/>
      <c r="H24" s="55"/>
      <c r="I24" s="55"/>
      <c r="J24" s="55"/>
      <c r="K24" s="55"/>
      <c r="L24" s="55"/>
      <c r="M24" s="55"/>
      <c r="N24" s="55">
        <f t="shared" si="2"/>
        <v>0</v>
      </c>
      <c r="O24" s="14"/>
      <c r="P24" s="4" t="str">
        <f t="shared" si="3"/>
        <v>A18</v>
      </c>
    </row>
    <row r="25" ht="15" customHeight="1" spans="1:16">
      <c r="A25" s="13" t="str">
        <f t="shared" si="1"/>
        <v/>
      </c>
      <c r="B25" s="14"/>
      <c r="C25" s="15"/>
      <c r="D25" s="15"/>
      <c r="E25" s="41"/>
      <c r="F25" s="14"/>
      <c r="G25" s="55"/>
      <c r="H25" s="55"/>
      <c r="I25" s="55"/>
      <c r="J25" s="55"/>
      <c r="K25" s="55"/>
      <c r="L25" s="55"/>
      <c r="M25" s="55"/>
      <c r="N25" s="55">
        <f t="shared" si="2"/>
        <v>0</v>
      </c>
      <c r="O25" s="14"/>
      <c r="P25" s="4" t="str">
        <f t="shared" si="3"/>
        <v>A19</v>
      </c>
    </row>
    <row r="26" ht="15" customHeight="1" spans="1:17">
      <c r="A26" s="13" t="str">
        <f t="shared" si="1"/>
        <v/>
      </c>
      <c r="B26" s="14"/>
      <c r="C26" s="15"/>
      <c r="D26" s="15"/>
      <c r="E26" s="41"/>
      <c r="F26" s="14"/>
      <c r="G26" s="55"/>
      <c r="H26" s="55"/>
      <c r="I26" s="55"/>
      <c r="J26" s="55"/>
      <c r="K26" s="55"/>
      <c r="L26" s="55"/>
      <c r="M26" s="55"/>
      <c r="N26" s="55">
        <f t="shared" si="2"/>
        <v>0</v>
      </c>
      <c r="O26" s="14"/>
      <c r="P26" s="4" t="str">
        <f t="shared" si="3"/>
        <v>A20</v>
      </c>
      <c r="Q26" s="5" t="str">
        <f t="array" ref="Q26:Q29">""</f>
        <v/>
      </c>
    </row>
    <row r="27" ht="15" customHeight="1" spans="1:17">
      <c r="A27" s="17" t="s">
        <v>299</v>
      </c>
      <c r="B27" s="18"/>
      <c r="C27" s="19"/>
      <c r="D27" s="19"/>
      <c r="E27" s="43"/>
      <c r="F27" s="19"/>
      <c r="G27" s="58"/>
      <c r="H27" s="58">
        <f>SUM(H7:H26)</f>
        <v>0</v>
      </c>
      <c r="I27" s="58"/>
      <c r="J27" s="58"/>
      <c r="K27" s="58"/>
      <c r="L27" s="58"/>
      <c r="M27" s="58"/>
      <c r="N27" s="58">
        <f>SUM(N7:N26)</f>
        <v>0</v>
      </c>
      <c r="O27" s="21"/>
      <c r="Q27" s="5" t="str">
        <v/>
      </c>
    </row>
    <row r="28" customHeight="1" spans="1:17">
      <c r="A28" s="3" t="str">
        <f>基本信息输入表!$K$6&amp;"填表人："&amp;基本信息输入表!$M$89</f>
        <v>产权持有单位填表人：</v>
      </c>
      <c r="N28" s="3" t="str">
        <f>"评估人员："&amp;基本信息输入表!$Q$89</f>
        <v>评估人员：</v>
      </c>
      <c r="P28" s="3" t="s">
        <v>474</v>
      </c>
      <c r="Q28" s="5" t="str">
        <v/>
      </c>
    </row>
    <row r="29" customHeight="1" spans="1:17">
      <c r="A29" s="3" t="str">
        <f>"填表日期："&amp;YEAR(基本信息输入表!$O$89)&amp;"年"&amp;MONTH(基本信息输入表!$O$89)&amp;"月"&amp;DAY(基本信息输入表!$O$89)&amp;"日"</f>
        <v>填表日期：1900年1月0日</v>
      </c>
      <c r="Q29" s="5" t="str">
        <v/>
      </c>
    </row>
  </sheetData>
  <mergeCells count="3">
    <mergeCell ref="A2:O2"/>
    <mergeCell ref="A3:O3"/>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6"/>
  <dimension ref="A1:J29"/>
  <sheetViews>
    <sheetView showGridLines="0" workbookViewId="0">
      <selection activeCell="G25" sqref="G25"/>
    </sheetView>
  </sheetViews>
  <sheetFormatPr defaultColWidth="9" defaultRowHeight="15.75" customHeight="1"/>
  <cols>
    <col min="1" max="1" width="5.69166666666667" style="3" customWidth="1"/>
    <col min="2" max="2" width="21.8166666666667" style="3" customWidth="1"/>
    <col min="3" max="3" width="9.31666666666667" style="3" customWidth="1"/>
    <col min="4" max="4" width="9.81666666666667" style="3" customWidth="1"/>
    <col min="5" max="5" width="18" style="3" customWidth="1"/>
    <col min="6" max="7" width="15.6916666666667" style="3" customWidth="1"/>
    <col min="8" max="8" width="16.6916666666667" style="3" customWidth="1"/>
    <col min="9" max="9" width="15.8166666666667" style="3" customWidth="1"/>
    <col min="10" max="10" width="6.5" style="5" customWidth="1"/>
    <col min="11" max="16384" width="9" style="3"/>
  </cols>
  <sheetData>
    <row r="1" customHeight="1" spans="1:10">
      <c r="A1" s="6" t="s">
        <v>0</v>
      </c>
      <c r="I1" s="22" t="str">
        <f t="array" ref="I1:J1">"请勿删除或清空该列内容"</f>
        <v>请勿删除或清空该列内容</v>
      </c>
      <c r="J1" s="23" t="str">
        <v>请勿删除或清空该列内容</v>
      </c>
    </row>
    <row r="2" s="1" customFormat="1" ht="30" customHeight="1" spans="1:10">
      <c r="A2" s="7" t="s">
        <v>1251</v>
      </c>
      <c r="J2" s="25" t="str">
        <f t="array" ref="J2:J7">""</f>
        <v/>
      </c>
    </row>
    <row r="3" customHeight="1" spans="1:10">
      <c r="A3" s="4" t="str">
        <f>"评估基准日："&amp;TEXT(基本信息输入表!M7,"yyyy年mm月dd日")</f>
        <v>评估基准日：2024年06月30日</v>
      </c>
      <c r="J3" s="5" t="str">
        <v/>
      </c>
    </row>
    <row r="4" ht="14.25" customHeight="1" spans="1:10">
      <c r="A4" s="4"/>
      <c r="B4" s="4"/>
      <c r="C4" s="4"/>
      <c r="D4" s="4"/>
      <c r="E4" s="4"/>
      <c r="F4" s="4"/>
      <c r="G4" s="4"/>
      <c r="H4" s="8" t="s">
        <v>1252</v>
      </c>
      <c r="J4" s="5" t="str">
        <v/>
      </c>
    </row>
    <row r="5" customHeight="1" spans="1:10">
      <c r="A5" s="9" t="str">
        <f>基本信息输入表!K6&amp;"："&amp;基本信息输入表!M6</f>
        <v>产权持有单位：贵州林东煤业发展有限责任公司</v>
      </c>
      <c r="B5" s="10"/>
      <c r="C5" s="10"/>
      <c r="D5" s="10"/>
      <c r="E5" s="28"/>
      <c r="H5" s="8" t="s">
        <v>445</v>
      </c>
      <c r="J5" s="5" t="str">
        <v/>
      </c>
    </row>
    <row r="6" s="2" customFormat="1" customHeight="1" spans="1:10">
      <c r="A6" s="11" t="s">
        <v>472</v>
      </c>
      <c r="B6" s="11" t="s">
        <v>1253</v>
      </c>
      <c r="C6" s="11" t="s">
        <v>1254</v>
      </c>
      <c r="D6" s="11" t="s">
        <v>594</v>
      </c>
      <c r="E6" s="11" t="s">
        <v>593</v>
      </c>
      <c r="F6" s="12" t="s">
        <v>215</v>
      </c>
      <c r="G6" s="11" t="s">
        <v>216</v>
      </c>
      <c r="H6" s="11" t="s">
        <v>348</v>
      </c>
      <c r="I6" s="2" t="s">
        <v>518</v>
      </c>
      <c r="J6" s="26" t="str">
        <v/>
      </c>
    </row>
    <row r="7" ht="15" customHeight="1" spans="1:10">
      <c r="A7" s="13" t="str">
        <f t="shared" ref="A7" si="0">IF(B7="","",ROW()-6)</f>
        <v/>
      </c>
      <c r="B7" s="14"/>
      <c r="C7" s="57"/>
      <c r="D7" s="15"/>
      <c r="E7" s="16"/>
      <c r="F7" s="16"/>
      <c r="G7" s="16">
        <f>F7</f>
        <v>0</v>
      </c>
      <c r="H7" s="14"/>
      <c r="I7" s="4" t="str">
        <f>"A"&amp;ROW()-6</f>
        <v>A1</v>
      </c>
      <c r="J7" s="5" t="str">
        <v/>
      </c>
    </row>
    <row r="8" ht="15" customHeight="1" spans="1:9">
      <c r="A8" s="13" t="str">
        <f t="shared" ref="A8:A26" si="1">IF(B8="","",ROW()-6)</f>
        <v/>
      </c>
      <c r="B8" s="14"/>
      <c r="C8" s="57"/>
      <c r="D8" s="15"/>
      <c r="E8" s="16"/>
      <c r="F8" s="16"/>
      <c r="G8" s="16">
        <f t="shared" ref="G8:G26" si="2">F8</f>
        <v>0</v>
      </c>
      <c r="H8" s="14"/>
      <c r="I8" s="4" t="str">
        <f t="shared" ref="I8:I26" si="3">"A"&amp;ROW()-6</f>
        <v>A2</v>
      </c>
    </row>
    <row r="9" ht="15" customHeight="1" spans="1:9">
      <c r="A9" s="13" t="str">
        <f t="shared" si="1"/>
        <v/>
      </c>
      <c r="B9" s="14"/>
      <c r="C9" s="57"/>
      <c r="D9" s="15"/>
      <c r="E9" s="16"/>
      <c r="F9" s="16"/>
      <c r="G9" s="16">
        <f t="shared" si="2"/>
        <v>0</v>
      </c>
      <c r="H9" s="14"/>
      <c r="I9" s="4" t="str">
        <f t="shared" si="3"/>
        <v>A3</v>
      </c>
    </row>
    <row r="10" ht="15" customHeight="1" spans="1:9">
      <c r="A10" s="13" t="str">
        <f t="shared" si="1"/>
        <v/>
      </c>
      <c r="B10" s="14"/>
      <c r="C10" s="57"/>
      <c r="D10" s="15"/>
      <c r="E10" s="16"/>
      <c r="F10" s="16"/>
      <c r="G10" s="16">
        <f t="shared" si="2"/>
        <v>0</v>
      </c>
      <c r="H10" s="14"/>
      <c r="I10" s="4" t="str">
        <f t="shared" si="3"/>
        <v>A4</v>
      </c>
    </row>
    <row r="11" ht="15" customHeight="1" spans="1:9">
      <c r="A11" s="13" t="str">
        <f t="shared" si="1"/>
        <v/>
      </c>
      <c r="B11" s="14"/>
      <c r="C11" s="57"/>
      <c r="D11" s="15"/>
      <c r="E11" s="16"/>
      <c r="F11" s="16"/>
      <c r="G11" s="16">
        <f t="shared" si="2"/>
        <v>0</v>
      </c>
      <c r="H11" s="14"/>
      <c r="I11" s="4" t="str">
        <f t="shared" si="3"/>
        <v>A5</v>
      </c>
    </row>
    <row r="12" ht="15" customHeight="1" spans="1:9">
      <c r="A12" s="13" t="str">
        <f t="shared" si="1"/>
        <v/>
      </c>
      <c r="B12" s="14"/>
      <c r="C12" s="57"/>
      <c r="D12" s="15"/>
      <c r="E12" s="16"/>
      <c r="F12" s="16"/>
      <c r="G12" s="16">
        <f t="shared" si="2"/>
        <v>0</v>
      </c>
      <c r="H12" s="14"/>
      <c r="I12" s="4" t="str">
        <f t="shared" si="3"/>
        <v>A6</v>
      </c>
    </row>
    <row r="13" ht="15" customHeight="1" spans="1:9">
      <c r="A13" s="13" t="str">
        <f t="shared" si="1"/>
        <v/>
      </c>
      <c r="B13" s="14"/>
      <c r="C13" s="57"/>
      <c r="D13" s="15"/>
      <c r="E13" s="16"/>
      <c r="F13" s="16"/>
      <c r="G13" s="16">
        <f t="shared" si="2"/>
        <v>0</v>
      </c>
      <c r="H13" s="14"/>
      <c r="I13" s="4" t="str">
        <f t="shared" si="3"/>
        <v>A7</v>
      </c>
    </row>
    <row r="14" ht="15" customHeight="1" spans="1:9">
      <c r="A14" s="13" t="str">
        <f t="shared" si="1"/>
        <v/>
      </c>
      <c r="B14" s="14"/>
      <c r="C14" s="57"/>
      <c r="D14" s="15"/>
      <c r="E14" s="16"/>
      <c r="F14" s="16"/>
      <c r="G14" s="16">
        <f t="shared" si="2"/>
        <v>0</v>
      </c>
      <c r="H14" s="14"/>
      <c r="I14" s="4" t="str">
        <f t="shared" si="3"/>
        <v>A8</v>
      </c>
    </row>
    <row r="15" ht="15" customHeight="1" spans="1:9">
      <c r="A15" s="13" t="str">
        <f t="shared" si="1"/>
        <v/>
      </c>
      <c r="B15" s="14"/>
      <c r="C15" s="57"/>
      <c r="D15" s="15"/>
      <c r="E15" s="16"/>
      <c r="F15" s="16"/>
      <c r="G15" s="16">
        <f t="shared" si="2"/>
        <v>0</v>
      </c>
      <c r="H15" s="14"/>
      <c r="I15" s="4" t="str">
        <f t="shared" si="3"/>
        <v>A9</v>
      </c>
    </row>
    <row r="16" ht="15" customHeight="1" spans="1:9">
      <c r="A16" s="13" t="str">
        <f t="shared" si="1"/>
        <v/>
      </c>
      <c r="B16" s="14"/>
      <c r="C16" s="57"/>
      <c r="D16" s="15"/>
      <c r="E16" s="16"/>
      <c r="F16" s="16"/>
      <c r="G16" s="16">
        <f t="shared" si="2"/>
        <v>0</v>
      </c>
      <c r="H16" s="14"/>
      <c r="I16" s="4" t="str">
        <f t="shared" si="3"/>
        <v>A10</v>
      </c>
    </row>
    <row r="17" ht="15" customHeight="1" spans="1:9">
      <c r="A17" s="13" t="str">
        <f t="shared" si="1"/>
        <v/>
      </c>
      <c r="B17" s="14"/>
      <c r="C17" s="57"/>
      <c r="D17" s="15"/>
      <c r="E17" s="16"/>
      <c r="F17" s="16"/>
      <c r="G17" s="16">
        <f t="shared" si="2"/>
        <v>0</v>
      </c>
      <c r="H17" s="14"/>
      <c r="I17" s="4" t="str">
        <f t="shared" si="3"/>
        <v>A11</v>
      </c>
    </row>
    <row r="18" ht="15" customHeight="1" spans="1:9">
      <c r="A18" s="13" t="str">
        <f t="shared" si="1"/>
        <v/>
      </c>
      <c r="B18" s="14"/>
      <c r="C18" s="57"/>
      <c r="D18" s="15"/>
      <c r="E18" s="16"/>
      <c r="F18" s="16"/>
      <c r="G18" s="16">
        <f t="shared" si="2"/>
        <v>0</v>
      </c>
      <c r="H18" s="14"/>
      <c r="I18" s="4" t="str">
        <f t="shared" si="3"/>
        <v>A12</v>
      </c>
    </row>
    <row r="19" ht="15" customHeight="1" spans="1:9">
      <c r="A19" s="13" t="str">
        <f t="shared" si="1"/>
        <v/>
      </c>
      <c r="B19" s="14"/>
      <c r="C19" s="57"/>
      <c r="D19" s="15"/>
      <c r="E19" s="16"/>
      <c r="F19" s="16"/>
      <c r="G19" s="16">
        <f t="shared" si="2"/>
        <v>0</v>
      </c>
      <c r="H19" s="14"/>
      <c r="I19" s="4" t="str">
        <f t="shared" si="3"/>
        <v>A13</v>
      </c>
    </row>
    <row r="20" ht="15" customHeight="1" spans="1:9">
      <c r="A20" s="13" t="str">
        <f t="shared" si="1"/>
        <v/>
      </c>
      <c r="B20" s="14"/>
      <c r="C20" s="57"/>
      <c r="D20" s="15"/>
      <c r="E20" s="16"/>
      <c r="F20" s="16"/>
      <c r="G20" s="16">
        <f t="shared" si="2"/>
        <v>0</v>
      </c>
      <c r="H20" s="14"/>
      <c r="I20" s="4" t="str">
        <f t="shared" si="3"/>
        <v>A14</v>
      </c>
    </row>
    <row r="21" ht="15" customHeight="1" spans="1:9">
      <c r="A21" s="13" t="str">
        <f t="shared" si="1"/>
        <v/>
      </c>
      <c r="B21" s="14"/>
      <c r="C21" s="57"/>
      <c r="D21" s="15"/>
      <c r="E21" s="16"/>
      <c r="F21" s="16"/>
      <c r="G21" s="16">
        <f t="shared" si="2"/>
        <v>0</v>
      </c>
      <c r="H21" s="14"/>
      <c r="I21" s="4" t="str">
        <f t="shared" si="3"/>
        <v>A15</v>
      </c>
    </row>
    <row r="22" ht="15" customHeight="1" spans="1:9">
      <c r="A22" s="13" t="str">
        <f t="shared" si="1"/>
        <v/>
      </c>
      <c r="B22" s="14"/>
      <c r="C22" s="57"/>
      <c r="D22" s="15"/>
      <c r="E22" s="16"/>
      <c r="F22" s="16"/>
      <c r="G22" s="16">
        <f t="shared" si="2"/>
        <v>0</v>
      </c>
      <c r="H22" s="14"/>
      <c r="I22" s="4" t="str">
        <f t="shared" si="3"/>
        <v>A16</v>
      </c>
    </row>
    <row r="23" ht="15" customHeight="1" spans="1:9">
      <c r="A23" s="13" t="str">
        <f t="shared" si="1"/>
        <v/>
      </c>
      <c r="B23" s="14"/>
      <c r="C23" s="57"/>
      <c r="D23" s="15"/>
      <c r="E23" s="16"/>
      <c r="F23" s="16"/>
      <c r="G23" s="16">
        <f t="shared" si="2"/>
        <v>0</v>
      </c>
      <c r="H23" s="14"/>
      <c r="I23" s="4" t="str">
        <f t="shared" si="3"/>
        <v>A17</v>
      </c>
    </row>
    <row r="24" ht="15" customHeight="1" spans="1:9">
      <c r="A24" s="13" t="str">
        <f t="shared" si="1"/>
        <v/>
      </c>
      <c r="B24" s="14"/>
      <c r="C24" s="57"/>
      <c r="D24" s="15"/>
      <c r="E24" s="16"/>
      <c r="F24" s="16"/>
      <c r="G24" s="16">
        <f t="shared" si="2"/>
        <v>0</v>
      </c>
      <c r="H24" s="14"/>
      <c r="I24" s="4" t="str">
        <f t="shared" si="3"/>
        <v>A18</v>
      </c>
    </row>
    <row r="25" ht="15" customHeight="1" spans="1:9">
      <c r="A25" s="13" t="str">
        <f t="shared" si="1"/>
        <v/>
      </c>
      <c r="B25" s="14"/>
      <c r="C25" s="57"/>
      <c r="D25" s="15"/>
      <c r="E25" s="16"/>
      <c r="F25" s="16"/>
      <c r="G25" s="16">
        <f t="shared" si="2"/>
        <v>0</v>
      </c>
      <c r="H25" s="14"/>
      <c r="I25" s="4" t="str">
        <f t="shared" si="3"/>
        <v>A19</v>
      </c>
    </row>
    <row r="26" ht="15" customHeight="1" spans="1:10">
      <c r="A26" s="13" t="str">
        <f t="shared" si="1"/>
        <v/>
      </c>
      <c r="B26" s="14"/>
      <c r="C26" s="57"/>
      <c r="D26" s="15"/>
      <c r="E26" s="16"/>
      <c r="F26" s="16"/>
      <c r="G26" s="16">
        <f t="shared" si="2"/>
        <v>0</v>
      </c>
      <c r="H26" s="14"/>
      <c r="I26" s="4" t="str">
        <f t="shared" si="3"/>
        <v>A20</v>
      </c>
      <c r="J26" s="5" t="str">
        <f t="array" ref="J26:J29">""</f>
        <v/>
      </c>
    </row>
    <row r="27" ht="15" customHeight="1" spans="1:10">
      <c r="A27" s="17" t="s">
        <v>299</v>
      </c>
      <c r="B27" s="18"/>
      <c r="C27" s="19"/>
      <c r="D27" s="19"/>
      <c r="E27" s="19"/>
      <c r="F27" s="31">
        <f>SUM(F7:F26)</f>
        <v>0</v>
      </c>
      <c r="G27" s="31">
        <f>SUM(G7:G26)</f>
        <v>0</v>
      </c>
      <c r="H27" s="21"/>
      <c r="J27" s="5" t="str">
        <v/>
      </c>
    </row>
    <row r="28" customHeight="1" spans="1:10">
      <c r="A28" s="3" t="str">
        <f>基本信息输入表!$K$6&amp;"填表人："&amp;基本信息输入表!$M$90</f>
        <v>产权持有单位填表人：</v>
      </c>
      <c r="G28" s="3" t="str">
        <f>"评估人员："&amp;基本信息输入表!$Q$90</f>
        <v>评估人员：</v>
      </c>
      <c r="I28" s="3" t="s">
        <v>474</v>
      </c>
      <c r="J28" s="5" t="str">
        <v/>
      </c>
    </row>
    <row r="29" customHeight="1" spans="1:10">
      <c r="A29" s="3" t="str">
        <f>"填表日期："&amp;YEAR(基本信息输入表!$O$90)&amp;"年"&amp;MONTH(基本信息输入表!$O$90)&amp;"月"&amp;DAY(基本信息输入表!$O$90)&amp;"日"</f>
        <v>填表日期：1900年1月0日</v>
      </c>
      <c r="J29" s="5" t="str">
        <v/>
      </c>
    </row>
  </sheetData>
  <mergeCells count="4">
    <mergeCell ref="A2:H2"/>
    <mergeCell ref="A3:H3"/>
    <mergeCell ref="A5:D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7"/>
  <dimension ref="A1:R29"/>
  <sheetViews>
    <sheetView showGridLines="0" topLeftCell="B1" workbookViewId="0">
      <selection activeCell="G25" sqref="G25"/>
    </sheetView>
  </sheetViews>
  <sheetFormatPr defaultColWidth="9" defaultRowHeight="15.75" customHeight="1"/>
  <cols>
    <col min="1" max="1" width="6.5" style="3" customWidth="1"/>
    <col min="2" max="2" width="16" style="3" customWidth="1"/>
    <col min="3" max="3" width="9.81666666666667" style="3" customWidth="1"/>
    <col min="4" max="4" width="6.5" style="3" customWidth="1"/>
    <col min="5" max="5" width="9.81666666666667" style="3" customWidth="1"/>
    <col min="6" max="6" width="9.5" style="3" customWidth="1"/>
    <col min="7" max="7" width="6.81666666666667" style="3" customWidth="1"/>
    <col min="8" max="9" width="10.1916666666667" style="3" customWidth="1"/>
    <col min="10" max="10" width="9.69166666666667" style="3" customWidth="1"/>
    <col min="11" max="11" width="7.81666666666667" style="3" customWidth="1"/>
    <col min="12" max="12" width="6.31666666666667" style="3" customWidth="1"/>
    <col min="13" max="13" width="8.69166666666667" style="3" customWidth="1"/>
    <col min="14" max="14" width="12.1916666666667" style="3" customWidth="1"/>
    <col min="15" max="15" width="12.8166666666667" style="3" customWidth="1"/>
    <col min="16" max="16" width="7.19166666666667" style="3" customWidth="1"/>
    <col min="17" max="17" width="15.3166666666667" style="3" customWidth="1"/>
    <col min="18" max="18" width="6" style="5" customWidth="1"/>
    <col min="19" max="16384" width="9" style="3"/>
  </cols>
  <sheetData>
    <row r="1" customHeight="1" spans="1:18">
      <c r="A1" s="6" t="s">
        <v>0</v>
      </c>
      <c r="Q1" s="22" t="str">
        <f t="array" ref="Q1:R1">"请勿删除或清空该列内容"</f>
        <v>请勿删除或清空该列内容</v>
      </c>
      <c r="R1" s="23" t="str">
        <v>请勿删除或清空该列内容</v>
      </c>
    </row>
    <row r="2" s="1" customFormat="1" ht="30" customHeight="1" spans="1:18">
      <c r="A2" s="7" t="s">
        <v>1255</v>
      </c>
      <c r="R2" s="25" t="str">
        <f t="array" ref="R2:R7">""</f>
        <v/>
      </c>
    </row>
    <row r="3" customHeight="1" spans="1:18">
      <c r="A3" s="4" t="str">
        <f>"评估基准日："&amp;TEXT(基本信息输入表!M7,"yyyy年mm月dd日")</f>
        <v>评估基准日：2024年06月30日</v>
      </c>
      <c r="R3" s="5" t="str">
        <v/>
      </c>
    </row>
    <row r="4" ht="14.25" customHeight="1" spans="1:18">
      <c r="A4" s="4"/>
      <c r="B4" s="4"/>
      <c r="C4" s="4"/>
      <c r="D4" s="4"/>
      <c r="E4" s="4"/>
      <c r="F4" s="4"/>
      <c r="G4" s="4"/>
      <c r="H4" s="4"/>
      <c r="I4" s="4"/>
      <c r="J4" s="4"/>
      <c r="M4" s="4"/>
      <c r="N4" s="4"/>
      <c r="O4" s="4"/>
      <c r="P4" s="8" t="s">
        <v>1256</v>
      </c>
      <c r="R4" s="5" t="str">
        <v/>
      </c>
    </row>
    <row r="5" customHeight="1" spans="1:18">
      <c r="A5" s="28" t="str">
        <f>基本信息输入表!K6&amp;"："&amp;基本信息输入表!M6</f>
        <v>产权持有单位：贵州林东煤业发展有限责任公司</v>
      </c>
      <c r="B5" s="32"/>
      <c r="C5" s="32"/>
      <c r="D5" s="32"/>
      <c r="E5" s="32"/>
      <c r="F5" s="32"/>
      <c r="G5" s="32"/>
      <c r="H5" s="32"/>
      <c r="I5" s="32"/>
      <c r="J5" s="32"/>
      <c r="K5" s="32"/>
      <c r="L5" s="32"/>
      <c r="M5" s="32"/>
      <c r="P5" s="8" t="s">
        <v>445</v>
      </c>
      <c r="R5" s="5" t="str">
        <v/>
      </c>
    </row>
    <row r="6" s="2" customFormat="1" ht="37.25" customHeight="1" spans="1:18">
      <c r="A6" s="11" t="s">
        <v>472</v>
      </c>
      <c r="B6" s="11" t="s">
        <v>572</v>
      </c>
      <c r="C6" s="34" t="s">
        <v>573</v>
      </c>
      <c r="D6" s="34" t="s">
        <v>545</v>
      </c>
      <c r="E6" s="34" t="s">
        <v>574</v>
      </c>
      <c r="F6" s="34" t="s">
        <v>575</v>
      </c>
      <c r="G6" s="49" t="s">
        <v>576</v>
      </c>
      <c r="H6" s="49" t="s">
        <v>577</v>
      </c>
      <c r="I6" s="52" t="s">
        <v>1257</v>
      </c>
      <c r="J6" s="52" t="s">
        <v>1258</v>
      </c>
      <c r="K6" s="52" t="s">
        <v>1259</v>
      </c>
      <c r="L6" s="34" t="s">
        <v>1260</v>
      </c>
      <c r="M6" s="34" t="s">
        <v>655</v>
      </c>
      <c r="N6" s="34" t="s">
        <v>215</v>
      </c>
      <c r="O6" s="34" t="s">
        <v>216</v>
      </c>
      <c r="P6" s="34" t="s">
        <v>348</v>
      </c>
      <c r="Q6" s="2" t="s">
        <v>518</v>
      </c>
      <c r="R6" s="26" t="str">
        <v/>
      </c>
    </row>
    <row r="7" ht="15" customHeight="1" spans="1:18">
      <c r="A7" s="13" t="str">
        <f t="shared" ref="A7" si="0">IF(B7="","",ROW()-6)</f>
        <v/>
      </c>
      <c r="B7" s="14"/>
      <c r="C7" s="14"/>
      <c r="D7" s="36"/>
      <c r="E7" s="50"/>
      <c r="F7" s="50"/>
      <c r="G7" s="41"/>
      <c r="H7" s="16"/>
      <c r="I7" s="16"/>
      <c r="J7" s="16"/>
      <c r="K7" s="14"/>
      <c r="L7" s="53"/>
      <c r="M7" s="54"/>
      <c r="N7" s="16"/>
      <c r="O7" s="16">
        <f>N7</f>
        <v>0</v>
      </c>
      <c r="P7" s="14"/>
      <c r="Q7" s="4" t="str">
        <f>"A"&amp;ROW()-6</f>
        <v>A1</v>
      </c>
      <c r="R7" s="5" t="str">
        <v/>
      </c>
    </row>
    <row r="8" ht="15" customHeight="1" spans="1:17">
      <c r="A8" s="13" t="str">
        <f t="shared" ref="A8:A26" si="1">IF(B8="","",ROW()-6)</f>
        <v/>
      </c>
      <c r="B8" s="14"/>
      <c r="C8" s="14"/>
      <c r="D8" s="36"/>
      <c r="E8" s="50"/>
      <c r="F8" s="50"/>
      <c r="G8" s="41"/>
      <c r="H8" s="16"/>
      <c r="I8" s="16"/>
      <c r="J8" s="16"/>
      <c r="K8" s="14"/>
      <c r="L8" s="53"/>
      <c r="M8" s="54"/>
      <c r="N8" s="16"/>
      <c r="O8" s="16">
        <f t="shared" ref="O8:O26" si="2">N8</f>
        <v>0</v>
      </c>
      <c r="P8" s="14"/>
      <c r="Q8" s="4" t="str">
        <f t="shared" ref="Q8:Q26" si="3">"A"&amp;ROW()-6</f>
        <v>A2</v>
      </c>
    </row>
    <row r="9" ht="15" customHeight="1" spans="1:17">
      <c r="A9" s="13" t="str">
        <f t="shared" si="1"/>
        <v/>
      </c>
      <c r="B9" s="14"/>
      <c r="C9" s="14"/>
      <c r="D9" s="36"/>
      <c r="E9" s="50"/>
      <c r="F9" s="50"/>
      <c r="G9" s="41"/>
      <c r="H9" s="16"/>
      <c r="I9" s="16"/>
      <c r="J9" s="16"/>
      <c r="K9" s="14"/>
      <c r="L9" s="53"/>
      <c r="M9" s="54"/>
      <c r="N9" s="16"/>
      <c r="O9" s="16">
        <f t="shared" si="2"/>
        <v>0</v>
      </c>
      <c r="P9" s="14"/>
      <c r="Q9" s="4" t="str">
        <f t="shared" si="3"/>
        <v>A3</v>
      </c>
    </row>
    <row r="10" ht="15" customHeight="1" spans="1:17">
      <c r="A10" s="13" t="str">
        <f t="shared" si="1"/>
        <v/>
      </c>
      <c r="B10" s="14"/>
      <c r="C10" s="14"/>
      <c r="D10" s="36"/>
      <c r="E10" s="50"/>
      <c r="F10" s="50"/>
      <c r="G10" s="41"/>
      <c r="H10" s="16"/>
      <c r="I10" s="16"/>
      <c r="J10" s="16"/>
      <c r="K10" s="14"/>
      <c r="L10" s="53"/>
      <c r="M10" s="54"/>
      <c r="N10" s="16"/>
      <c r="O10" s="16">
        <f t="shared" si="2"/>
        <v>0</v>
      </c>
      <c r="P10" s="14"/>
      <c r="Q10" s="4" t="str">
        <f t="shared" si="3"/>
        <v>A4</v>
      </c>
    </row>
    <row r="11" ht="15" customHeight="1" spans="1:17">
      <c r="A11" s="13" t="str">
        <f t="shared" si="1"/>
        <v/>
      </c>
      <c r="B11" s="14"/>
      <c r="C11" s="14"/>
      <c r="D11" s="36"/>
      <c r="E11" s="50"/>
      <c r="F11" s="50"/>
      <c r="G11" s="41"/>
      <c r="H11" s="16"/>
      <c r="I11" s="16"/>
      <c r="J11" s="16"/>
      <c r="K11" s="14"/>
      <c r="L11" s="53"/>
      <c r="M11" s="54"/>
      <c r="N11" s="16"/>
      <c r="O11" s="16">
        <f t="shared" si="2"/>
        <v>0</v>
      </c>
      <c r="P11" s="14"/>
      <c r="Q11" s="4" t="str">
        <f t="shared" si="3"/>
        <v>A5</v>
      </c>
    </row>
    <row r="12" ht="15" customHeight="1" spans="1:17">
      <c r="A12" s="13" t="str">
        <f t="shared" si="1"/>
        <v/>
      </c>
      <c r="B12" s="14"/>
      <c r="C12" s="14"/>
      <c r="D12" s="36"/>
      <c r="E12" s="50"/>
      <c r="F12" s="50"/>
      <c r="G12" s="41"/>
      <c r="H12" s="16"/>
      <c r="I12" s="16"/>
      <c r="J12" s="16"/>
      <c r="K12" s="14"/>
      <c r="L12" s="53"/>
      <c r="M12" s="54"/>
      <c r="N12" s="16"/>
      <c r="O12" s="16">
        <f t="shared" si="2"/>
        <v>0</v>
      </c>
      <c r="P12" s="14"/>
      <c r="Q12" s="4" t="str">
        <f t="shared" si="3"/>
        <v>A6</v>
      </c>
    </row>
    <row r="13" ht="15" customHeight="1" spans="1:17">
      <c r="A13" s="13" t="str">
        <f t="shared" si="1"/>
        <v/>
      </c>
      <c r="B13" s="14"/>
      <c r="C13" s="14"/>
      <c r="D13" s="36"/>
      <c r="E13" s="50"/>
      <c r="F13" s="50"/>
      <c r="G13" s="41"/>
      <c r="H13" s="16"/>
      <c r="I13" s="16"/>
      <c r="J13" s="16"/>
      <c r="K13" s="14"/>
      <c r="L13" s="53"/>
      <c r="M13" s="54"/>
      <c r="N13" s="16"/>
      <c r="O13" s="16">
        <f t="shared" si="2"/>
        <v>0</v>
      </c>
      <c r="P13" s="14"/>
      <c r="Q13" s="4" t="str">
        <f t="shared" si="3"/>
        <v>A7</v>
      </c>
    </row>
    <row r="14" ht="15" customHeight="1" spans="1:17">
      <c r="A14" s="13" t="str">
        <f t="shared" si="1"/>
        <v/>
      </c>
      <c r="B14" s="14"/>
      <c r="C14" s="14"/>
      <c r="D14" s="36"/>
      <c r="E14" s="50"/>
      <c r="F14" s="50"/>
      <c r="G14" s="41"/>
      <c r="H14" s="16"/>
      <c r="I14" s="16"/>
      <c r="J14" s="16"/>
      <c r="K14" s="14"/>
      <c r="L14" s="53"/>
      <c r="M14" s="54"/>
      <c r="N14" s="16"/>
      <c r="O14" s="16">
        <f t="shared" si="2"/>
        <v>0</v>
      </c>
      <c r="P14" s="14"/>
      <c r="Q14" s="4" t="str">
        <f t="shared" si="3"/>
        <v>A8</v>
      </c>
    </row>
    <row r="15" ht="15" customHeight="1" spans="1:17">
      <c r="A15" s="13" t="str">
        <f t="shared" si="1"/>
        <v/>
      </c>
      <c r="B15" s="14"/>
      <c r="C15" s="14"/>
      <c r="D15" s="36"/>
      <c r="E15" s="50"/>
      <c r="F15" s="50"/>
      <c r="G15" s="41"/>
      <c r="H15" s="16"/>
      <c r="I15" s="16"/>
      <c r="J15" s="16"/>
      <c r="K15" s="14"/>
      <c r="L15" s="53"/>
      <c r="M15" s="54"/>
      <c r="N15" s="16"/>
      <c r="O15" s="16">
        <f t="shared" si="2"/>
        <v>0</v>
      </c>
      <c r="P15" s="14"/>
      <c r="Q15" s="4" t="str">
        <f t="shared" si="3"/>
        <v>A9</v>
      </c>
    </row>
    <row r="16" ht="15" customHeight="1" spans="1:17">
      <c r="A16" s="13" t="str">
        <f t="shared" si="1"/>
        <v/>
      </c>
      <c r="B16" s="14"/>
      <c r="C16" s="14"/>
      <c r="D16" s="36"/>
      <c r="E16" s="50"/>
      <c r="F16" s="50"/>
      <c r="G16" s="41"/>
      <c r="H16" s="16"/>
      <c r="I16" s="16"/>
      <c r="J16" s="16"/>
      <c r="K16" s="14"/>
      <c r="L16" s="53"/>
      <c r="M16" s="54"/>
      <c r="N16" s="16"/>
      <c r="O16" s="16">
        <f t="shared" si="2"/>
        <v>0</v>
      </c>
      <c r="P16" s="14"/>
      <c r="Q16" s="4" t="str">
        <f t="shared" si="3"/>
        <v>A10</v>
      </c>
    </row>
    <row r="17" ht="15" customHeight="1" spans="1:17">
      <c r="A17" s="13" t="str">
        <f t="shared" si="1"/>
        <v/>
      </c>
      <c r="B17" s="14"/>
      <c r="C17" s="14"/>
      <c r="D17" s="36"/>
      <c r="E17" s="50"/>
      <c r="F17" s="50"/>
      <c r="G17" s="41"/>
      <c r="H17" s="16"/>
      <c r="I17" s="16"/>
      <c r="J17" s="16"/>
      <c r="K17" s="14"/>
      <c r="L17" s="53"/>
      <c r="M17" s="54"/>
      <c r="N17" s="16"/>
      <c r="O17" s="16">
        <f t="shared" si="2"/>
        <v>0</v>
      </c>
      <c r="P17" s="14"/>
      <c r="Q17" s="4" t="str">
        <f t="shared" si="3"/>
        <v>A11</v>
      </c>
    </row>
    <row r="18" ht="15" customHeight="1" spans="1:17">
      <c r="A18" s="13" t="str">
        <f t="shared" si="1"/>
        <v/>
      </c>
      <c r="B18" s="14"/>
      <c r="C18" s="14"/>
      <c r="D18" s="36"/>
      <c r="E18" s="50"/>
      <c r="F18" s="50"/>
      <c r="G18" s="41"/>
      <c r="H18" s="16"/>
      <c r="I18" s="16"/>
      <c r="J18" s="16"/>
      <c r="K18" s="14"/>
      <c r="L18" s="53"/>
      <c r="M18" s="54"/>
      <c r="N18" s="16"/>
      <c r="O18" s="16">
        <f t="shared" si="2"/>
        <v>0</v>
      </c>
      <c r="P18" s="14"/>
      <c r="Q18" s="4" t="str">
        <f t="shared" si="3"/>
        <v>A12</v>
      </c>
    </row>
    <row r="19" ht="15" customHeight="1" spans="1:17">
      <c r="A19" s="13" t="str">
        <f t="shared" si="1"/>
        <v/>
      </c>
      <c r="B19" s="14"/>
      <c r="C19" s="14"/>
      <c r="D19" s="36"/>
      <c r="E19" s="50"/>
      <c r="F19" s="50"/>
      <c r="G19" s="41"/>
      <c r="H19" s="16"/>
      <c r="I19" s="16"/>
      <c r="J19" s="16"/>
      <c r="K19" s="14"/>
      <c r="L19" s="53"/>
      <c r="M19" s="54"/>
      <c r="N19" s="16"/>
      <c r="O19" s="16">
        <f t="shared" si="2"/>
        <v>0</v>
      </c>
      <c r="P19" s="14"/>
      <c r="Q19" s="4" t="str">
        <f t="shared" si="3"/>
        <v>A13</v>
      </c>
    </row>
    <row r="20" ht="15" customHeight="1" spans="1:17">
      <c r="A20" s="13" t="str">
        <f t="shared" si="1"/>
        <v/>
      </c>
      <c r="B20" s="14"/>
      <c r="C20" s="14"/>
      <c r="D20" s="36"/>
      <c r="E20" s="50"/>
      <c r="F20" s="50"/>
      <c r="G20" s="41"/>
      <c r="H20" s="16"/>
      <c r="I20" s="16"/>
      <c r="J20" s="16"/>
      <c r="K20" s="14"/>
      <c r="L20" s="53"/>
      <c r="M20" s="54"/>
      <c r="N20" s="16"/>
      <c r="O20" s="16">
        <f t="shared" si="2"/>
        <v>0</v>
      </c>
      <c r="P20" s="14"/>
      <c r="Q20" s="4" t="str">
        <f t="shared" si="3"/>
        <v>A14</v>
      </c>
    </row>
    <row r="21" ht="15" customHeight="1" spans="1:17">
      <c r="A21" s="13" t="str">
        <f t="shared" si="1"/>
        <v/>
      </c>
      <c r="B21" s="14"/>
      <c r="C21" s="14"/>
      <c r="D21" s="36"/>
      <c r="E21" s="50"/>
      <c r="F21" s="50"/>
      <c r="G21" s="41"/>
      <c r="H21" s="16"/>
      <c r="I21" s="16"/>
      <c r="J21" s="16"/>
      <c r="K21" s="14"/>
      <c r="L21" s="53"/>
      <c r="M21" s="54"/>
      <c r="N21" s="16"/>
      <c r="O21" s="16">
        <f t="shared" si="2"/>
        <v>0</v>
      </c>
      <c r="P21" s="14"/>
      <c r="Q21" s="4" t="str">
        <f t="shared" si="3"/>
        <v>A15</v>
      </c>
    </row>
    <row r="22" ht="15" customHeight="1" spans="1:17">
      <c r="A22" s="13" t="str">
        <f t="shared" si="1"/>
        <v/>
      </c>
      <c r="B22" s="14"/>
      <c r="C22" s="14"/>
      <c r="D22" s="36"/>
      <c r="E22" s="50"/>
      <c r="F22" s="50"/>
      <c r="G22" s="41"/>
      <c r="H22" s="16"/>
      <c r="I22" s="16"/>
      <c r="J22" s="16"/>
      <c r="K22" s="14"/>
      <c r="L22" s="53"/>
      <c r="M22" s="54"/>
      <c r="N22" s="16"/>
      <c r="O22" s="16">
        <f t="shared" si="2"/>
        <v>0</v>
      </c>
      <c r="P22" s="14"/>
      <c r="Q22" s="4" t="str">
        <f t="shared" si="3"/>
        <v>A16</v>
      </c>
    </row>
    <row r="23" ht="15" customHeight="1" spans="1:17">
      <c r="A23" s="13" t="str">
        <f t="shared" si="1"/>
        <v/>
      </c>
      <c r="B23" s="14"/>
      <c r="C23" s="14"/>
      <c r="D23" s="36"/>
      <c r="E23" s="50"/>
      <c r="F23" s="50"/>
      <c r="G23" s="41"/>
      <c r="H23" s="16"/>
      <c r="I23" s="16"/>
      <c r="J23" s="16"/>
      <c r="K23" s="14"/>
      <c r="L23" s="53"/>
      <c r="M23" s="54"/>
      <c r="N23" s="16"/>
      <c r="O23" s="16">
        <f t="shared" si="2"/>
        <v>0</v>
      </c>
      <c r="P23" s="14"/>
      <c r="Q23" s="4" t="str">
        <f t="shared" si="3"/>
        <v>A17</v>
      </c>
    </row>
    <row r="24" ht="15" customHeight="1" spans="1:17">
      <c r="A24" s="13" t="str">
        <f t="shared" si="1"/>
        <v/>
      </c>
      <c r="B24" s="14"/>
      <c r="C24" s="14"/>
      <c r="D24" s="36"/>
      <c r="E24" s="50"/>
      <c r="F24" s="50"/>
      <c r="G24" s="41"/>
      <c r="H24" s="16"/>
      <c r="I24" s="16"/>
      <c r="J24" s="16"/>
      <c r="K24" s="14"/>
      <c r="L24" s="53"/>
      <c r="M24" s="54"/>
      <c r="N24" s="16"/>
      <c r="O24" s="16">
        <f t="shared" si="2"/>
        <v>0</v>
      </c>
      <c r="P24" s="14"/>
      <c r="Q24" s="4" t="str">
        <f t="shared" si="3"/>
        <v>A18</v>
      </c>
    </row>
    <row r="25" ht="15" customHeight="1" spans="1:17">
      <c r="A25" s="13" t="str">
        <f t="shared" si="1"/>
        <v/>
      </c>
      <c r="B25" s="14"/>
      <c r="C25" s="14"/>
      <c r="D25" s="36"/>
      <c r="E25" s="50"/>
      <c r="F25" s="50"/>
      <c r="G25" s="41"/>
      <c r="H25" s="16"/>
      <c r="I25" s="16"/>
      <c r="J25" s="16"/>
      <c r="K25" s="14"/>
      <c r="L25" s="53"/>
      <c r="M25" s="54"/>
      <c r="N25" s="16"/>
      <c r="O25" s="16">
        <f t="shared" si="2"/>
        <v>0</v>
      </c>
      <c r="P25" s="14"/>
      <c r="Q25" s="4" t="str">
        <f t="shared" si="3"/>
        <v>A19</v>
      </c>
    </row>
    <row r="26" ht="15" customHeight="1" spans="1:18">
      <c r="A26" s="13" t="str">
        <f t="shared" si="1"/>
        <v/>
      </c>
      <c r="B26" s="14"/>
      <c r="C26" s="14"/>
      <c r="D26" s="36"/>
      <c r="E26" s="50"/>
      <c r="F26" s="50"/>
      <c r="G26" s="41"/>
      <c r="H26" s="16"/>
      <c r="I26" s="16"/>
      <c r="J26" s="16"/>
      <c r="K26" s="14"/>
      <c r="L26" s="53"/>
      <c r="M26" s="54"/>
      <c r="N26" s="16"/>
      <c r="O26" s="16">
        <f t="shared" si="2"/>
        <v>0</v>
      </c>
      <c r="P26" s="14"/>
      <c r="Q26" s="4" t="str">
        <f t="shared" si="3"/>
        <v>A20</v>
      </c>
      <c r="R26" s="5" t="str">
        <f t="array" ref="R26:R29">""</f>
        <v/>
      </c>
    </row>
    <row r="27" ht="15" customHeight="1" spans="1:18">
      <c r="A27" s="17" t="s">
        <v>299</v>
      </c>
      <c r="B27" s="18"/>
      <c r="C27" s="39"/>
      <c r="D27" s="39"/>
      <c r="E27" s="51"/>
      <c r="F27" s="51"/>
      <c r="G27" s="41"/>
      <c r="H27" s="16"/>
      <c r="I27" s="16"/>
      <c r="J27" s="16"/>
      <c r="K27" s="55"/>
      <c r="L27" s="56"/>
      <c r="M27" s="45"/>
      <c r="N27" s="46">
        <f>SUM(N7:N26)</f>
        <v>0</v>
      </c>
      <c r="O27" s="46">
        <f>SUM(O7:O26)</f>
        <v>0</v>
      </c>
      <c r="P27" s="45"/>
      <c r="R27" s="5" t="str">
        <v/>
      </c>
    </row>
    <row r="28" customHeight="1" spans="1:18">
      <c r="A28" s="3" t="str">
        <f>基本信息输入表!$K$6&amp;"填表人："&amp;基本信息输入表!$M$91</f>
        <v>产权持有单位填表人：</v>
      </c>
      <c r="O28" s="3" t="str">
        <f>"评估人员："&amp;基本信息输入表!$Q$91</f>
        <v>评估人员：</v>
      </c>
      <c r="Q28" s="3" t="s">
        <v>474</v>
      </c>
      <c r="R28" s="5" t="str">
        <v/>
      </c>
    </row>
    <row r="29" customHeight="1" spans="1:18">
      <c r="A29" s="3" t="str">
        <f>"填表日期："&amp;YEAR(基本信息输入表!$O$91)&amp;"年"&amp;MONTH(基本信息输入表!$O$91)&amp;"月"&amp;DAY(基本信息输入表!$O$91)&amp;"日"</f>
        <v>填表日期：1900年1月0日</v>
      </c>
      <c r="R29" s="5" t="str">
        <v/>
      </c>
    </row>
  </sheetData>
  <mergeCells count="4">
    <mergeCell ref="A2:P2"/>
    <mergeCell ref="A3:P3"/>
    <mergeCell ref="A5:M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0" orientation="landscape"/>
  <headerFooter scaleWithDoc="0">
    <oddFooter>&amp;C&amp;"Arial Narrow,常规"&amp;10 &amp;"宋体,常规"第&amp;"Arial Narrow,常规"&amp;P&amp;"宋体,常规"页，共&amp;"Arial Narrow,常规"&amp;N&amp;"宋体,常规"页</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8"/>
  <dimension ref="A1:J29"/>
  <sheetViews>
    <sheetView showGridLines="0" workbookViewId="0">
      <selection activeCell="G25" sqref="G25"/>
    </sheetView>
  </sheetViews>
  <sheetFormatPr defaultColWidth="9" defaultRowHeight="15.75" customHeight="1"/>
  <cols>
    <col min="1" max="1" width="6.19166666666667" style="3" customWidth="1"/>
    <col min="2" max="2" width="23.1916666666667" style="3" customWidth="1"/>
    <col min="3" max="3" width="11" style="3" customWidth="1"/>
    <col min="4" max="4" width="11.6916666666667" style="3" customWidth="1"/>
    <col min="5" max="5" width="10" style="3" customWidth="1"/>
    <col min="6" max="7" width="15.6916666666667" style="3" customWidth="1"/>
    <col min="8" max="8" width="16.1916666666667" style="3" customWidth="1"/>
    <col min="9" max="9" width="15.6916666666667" style="3" customWidth="1"/>
    <col min="10" max="10" width="6.19166666666667" style="5" customWidth="1"/>
    <col min="11" max="16384" width="9" style="3"/>
  </cols>
  <sheetData>
    <row r="1" customHeight="1" spans="1:10">
      <c r="A1" s="6" t="s">
        <v>0</v>
      </c>
      <c r="I1" s="22" t="str">
        <f t="array" ref="I1:J1">"请勿删除或清空该列内容"</f>
        <v>请勿删除或清空该列内容</v>
      </c>
      <c r="J1" s="23" t="str">
        <v>请勿删除或清空该列内容</v>
      </c>
    </row>
    <row r="2" s="1" customFormat="1" ht="30" customHeight="1" spans="1:10">
      <c r="A2" s="7" t="s">
        <v>1261</v>
      </c>
      <c r="I2" s="3"/>
      <c r="J2" s="5" t="str">
        <f t="array" ref="J2:J7">""</f>
        <v/>
      </c>
    </row>
    <row r="3" customHeight="1" spans="1:10">
      <c r="A3" s="4" t="str">
        <f>"评估基准日："&amp;TEXT(基本信息输入表!M7,"yyyy年mm月dd日")</f>
        <v>评估基准日：2024年06月30日</v>
      </c>
      <c r="J3" s="5" t="str">
        <v/>
      </c>
    </row>
    <row r="4" ht="14.25" customHeight="1" spans="1:10">
      <c r="A4" s="4"/>
      <c r="B4" s="4"/>
      <c r="C4" s="4"/>
      <c r="D4" s="4"/>
      <c r="E4" s="4"/>
      <c r="F4" s="4"/>
      <c r="G4" s="4"/>
      <c r="H4" s="8" t="s">
        <v>1262</v>
      </c>
      <c r="J4" s="5" t="str">
        <v/>
      </c>
    </row>
    <row r="5" customHeight="1" spans="1:10">
      <c r="A5" s="9" t="str">
        <f>基本信息输入表!K6&amp;"："&amp;基本信息输入表!M6</f>
        <v>产权持有单位：贵州林东煤业发展有限责任公司</v>
      </c>
      <c r="B5" s="10"/>
      <c r="C5" s="10"/>
      <c r="H5" s="8" t="s">
        <v>445</v>
      </c>
      <c r="J5" s="5" t="str">
        <v/>
      </c>
    </row>
    <row r="6" s="2" customFormat="1" customHeight="1" spans="1:10">
      <c r="A6" s="11" t="s">
        <v>472</v>
      </c>
      <c r="B6" s="11" t="s">
        <v>580</v>
      </c>
      <c r="C6" s="11" t="s">
        <v>594</v>
      </c>
      <c r="D6" s="11" t="s">
        <v>825</v>
      </c>
      <c r="E6" s="11" t="s">
        <v>554</v>
      </c>
      <c r="F6" s="12" t="s">
        <v>215</v>
      </c>
      <c r="G6" s="11" t="s">
        <v>216</v>
      </c>
      <c r="H6" s="11" t="s">
        <v>348</v>
      </c>
      <c r="I6" s="2" t="s">
        <v>518</v>
      </c>
      <c r="J6" s="26" t="str">
        <v/>
      </c>
    </row>
    <row r="7" ht="15" customHeight="1" spans="1:10">
      <c r="A7" s="13" t="str">
        <f t="shared" ref="A7" si="0">IF(B7="","",ROW()-6)</f>
        <v/>
      </c>
      <c r="B7" s="14"/>
      <c r="C7" s="15"/>
      <c r="D7" s="15"/>
      <c r="E7" s="41"/>
      <c r="F7" s="16"/>
      <c r="G7" s="16">
        <f>F7</f>
        <v>0</v>
      </c>
      <c r="H7" s="14"/>
      <c r="I7" s="4" t="str">
        <f>"A"&amp;ROW()-6</f>
        <v>A1</v>
      </c>
      <c r="J7" s="5" t="str">
        <v/>
      </c>
    </row>
    <row r="8" ht="15" customHeight="1" spans="1:9">
      <c r="A8" s="13" t="str">
        <f t="shared" ref="A8:A26" si="1">IF(B8="","",ROW()-6)</f>
        <v/>
      </c>
      <c r="B8" s="14"/>
      <c r="C8" s="15"/>
      <c r="D8" s="15"/>
      <c r="E8" s="41"/>
      <c r="F8" s="16"/>
      <c r="G8" s="16">
        <f t="shared" ref="G8:G26" si="2">F8</f>
        <v>0</v>
      </c>
      <c r="H8" s="14"/>
      <c r="I8" s="4" t="str">
        <f t="shared" ref="I8:I26" si="3">"A"&amp;ROW()-6</f>
        <v>A2</v>
      </c>
    </row>
    <row r="9" ht="15" customHeight="1" spans="1:9">
      <c r="A9" s="13" t="str">
        <f t="shared" si="1"/>
        <v/>
      </c>
      <c r="B9" s="14"/>
      <c r="C9" s="15"/>
      <c r="D9" s="15"/>
      <c r="E9" s="41"/>
      <c r="F9" s="16"/>
      <c r="G9" s="16">
        <f t="shared" si="2"/>
        <v>0</v>
      </c>
      <c r="H9" s="14"/>
      <c r="I9" s="4" t="str">
        <f t="shared" si="3"/>
        <v>A3</v>
      </c>
    </row>
    <row r="10" ht="15" customHeight="1" spans="1:9">
      <c r="A10" s="13" t="str">
        <f t="shared" si="1"/>
        <v/>
      </c>
      <c r="B10" s="14"/>
      <c r="C10" s="15"/>
      <c r="D10" s="15"/>
      <c r="E10" s="41"/>
      <c r="F10" s="16"/>
      <c r="G10" s="16">
        <f t="shared" si="2"/>
        <v>0</v>
      </c>
      <c r="H10" s="14"/>
      <c r="I10" s="4" t="str">
        <f t="shared" si="3"/>
        <v>A4</v>
      </c>
    </row>
    <row r="11" ht="15" customHeight="1" spans="1:9">
      <c r="A11" s="13" t="str">
        <f t="shared" si="1"/>
        <v/>
      </c>
      <c r="B11" s="14"/>
      <c r="C11" s="15"/>
      <c r="D11" s="15"/>
      <c r="E11" s="41"/>
      <c r="F11" s="16"/>
      <c r="G11" s="16">
        <f t="shared" si="2"/>
        <v>0</v>
      </c>
      <c r="H11" s="14"/>
      <c r="I11" s="4" t="str">
        <f t="shared" si="3"/>
        <v>A5</v>
      </c>
    </row>
    <row r="12" ht="15" customHeight="1" spans="1:9">
      <c r="A12" s="13" t="str">
        <f t="shared" si="1"/>
        <v/>
      </c>
      <c r="B12" s="14"/>
      <c r="C12" s="15"/>
      <c r="D12" s="15"/>
      <c r="E12" s="41"/>
      <c r="F12" s="16"/>
      <c r="G12" s="16">
        <f t="shared" si="2"/>
        <v>0</v>
      </c>
      <c r="H12" s="14"/>
      <c r="I12" s="4" t="str">
        <f t="shared" si="3"/>
        <v>A6</v>
      </c>
    </row>
    <row r="13" ht="15" customHeight="1" spans="1:9">
      <c r="A13" s="13" t="str">
        <f t="shared" si="1"/>
        <v/>
      </c>
      <c r="B13" s="14"/>
      <c r="C13" s="15"/>
      <c r="D13" s="15"/>
      <c r="E13" s="41"/>
      <c r="F13" s="16"/>
      <c r="G13" s="16">
        <f t="shared" si="2"/>
        <v>0</v>
      </c>
      <c r="H13" s="14"/>
      <c r="I13" s="4" t="str">
        <f t="shared" si="3"/>
        <v>A7</v>
      </c>
    </row>
    <row r="14" ht="15" customHeight="1" spans="1:9">
      <c r="A14" s="13" t="str">
        <f t="shared" si="1"/>
        <v/>
      </c>
      <c r="B14" s="14"/>
      <c r="C14" s="15"/>
      <c r="D14" s="15"/>
      <c r="E14" s="41"/>
      <c r="F14" s="16"/>
      <c r="G14" s="16">
        <f t="shared" si="2"/>
        <v>0</v>
      </c>
      <c r="H14" s="14"/>
      <c r="I14" s="4" t="str">
        <f t="shared" si="3"/>
        <v>A8</v>
      </c>
    </row>
    <row r="15" ht="15" customHeight="1" spans="1:9">
      <c r="A15" s="13" t="str">
        <f t="shared" si="1"/>
        <v/>
      </c>
      <c r="B15" s="14"/>
      <c r="C15" s="15"/>
      <c r="D15" s="15"/>
      <c r="E15" s="41"/>
      <c r="F15" s="16"/>
      <c r="G15" s="16">
        <f t="shared" si="2"/>
        <v>0</v>
      </c>
      <c r="H15" s="14"/>
      <c r="I15" s="4" t="str">
        <f t="shared" si="3"/>
        <v>A9</v>
      </c>
    </row>
    <row r="16" ht="15" customHeight="1" spans="1:9">
      <c r="A16" s="13" t="str">
        <f t="shared" si="1"/>
        <v/>
      </c>
      <c r="B16" s="14"/>
      <c r="C16" s="15"/>
      <c r="D16" s="15"/>
      <c r="E16" s="41"/>
      <c r="F16" s="16"/>
      <c r="G16" s="16">
        <f t="shared" si="2"/>
        <v>0</v>
      </c>
      <c r="H16" s="14"/>
      <c r="I16" s="4" t="str">
        <f t="shared" si="3"/>
        <v>A10</v>
      </c>
    </row>
    <row r="17" ht="15" customHeight="1" spans="1:9">
      <c r="A17" s="13" t="str">
        <f t="shared" si="1"/>
        <v/>
      </c>
      <c r="B17" s="14"/>
      <c r="C17" s="15"/>
      <c r="D17" s="15"/>
      <c r="E17" s="41"/>
      <c r="F17" s="16"/>
      <c r="G17" s="16">
        <f t="shared" si="2"/>
        <v>0</v>
      </c>
      <c r="H17" s="14"/>
      <c r="I17" s="4" t="str">
        <f t="shared" si="3"/>
        <v>A11</v>
      </c>
    </row>
    <row r="18" ht="15" customHeight="1" spans="1:9">
      <c r="A18" s="13" t="str">
        <f t="shared" si="1"/>
        <v/>
      </c>
      <c r="B18" s="14"/>
      <c r="C18" s="15"/>
      <c r="D18" s="15"/>
      <c r="E18" s="41"/>
      <c r="F18" s="16"/>
      <c r="G18" s="16">
        <f t="shared" si="2"/>
        <v>0</v>
      </c>
      <c r="H18" s="14"/>
      <c r="I18" s="4" t="str">
        <f t="shared" si="3"/>
        <v>A12</v>
      </c>
    </row>
    <row r="19" ht="15" customHeight="1" spans="1:9">
      <c r="A19" s="13" t="str">
        <f t="shared" si="1"/>
        <v/>
      </c>
      <c r="B19" s="14"/>
      <c r="C19" s="15"/>
      <c r="D19" s="15"/>
      <c r="E19" s="41"/>
      <c r="F19" s="16"/>
      <c r="G19" s="16">
        <f t="shared" si="2"/>
        <v>0</v>
      </c>
      <c r="H19" s="14"/>
      <c r="I19" s="4" t="str">
        <f t="shared" si="3"/>
        <v>A13</v>
      </c>
    </row>
    <row r="20" ht="15" customHeight="1" spans="1:9">
      <c r="A20" s="13" t="str">
        <f t="shared" si="1"/>
        <v/>
      </c>
      <c r="B20" s="14"/>
      <c r="C20" s="15"/>
      <c r="D20" s="15"/>
      <c r="E20" s="41"/>
      <c r="F20" s="16"/>
      <c r="G20" s="16">
        <f t="shared" si="2"/>
        <v>0</v>
      </c>
      <c r="H20" s="14"/>
      <c r="I20" s="4" t="str">
        <f t="shared" si="3"/>
        <v>A14</v>
      </c>
    </row>
    <row r="21" ht="15" customHeight="1" spans="1:9">
      <c r="A21" s="13" t="str">
        <f t="shared" si="1"/>
        <v/>
      </c>
      <c r="B21" s="14"/>
      <c r="C21" s="15"/>
      <c r="D21" s="15"/>
      <c r="E21" s="41"/>
      <c r="F21" s="16"/>
      <c r="G21" s="16">
        <f t="shared" si="2"/>
        <v>0</v>
      </c>
      <c r="H21" s="14"/>
      <c r="I21" s="4" t="str">
        <f t="shared" si="3"/>
        <v>A15</v>
      </c>
    </row>
    <row r="22" ht="15" customHeight="1" spans="1:9">
      <c r="A22" s="13" t="str">
        <f t="shared" si="1"/>
        <v/>
      </c>
      <c r="B22" s="14"/>
      <c r="C22" s="15"/>
      <c r="D22" s="15"/>
      <c r="E22" s="41"/>
      <c r="F22" s="16"/>
      <c r="G22" s="16">
        <f t="shared" si="2"/>
        <v>0</v>
      </c>
      <c r="H22" s="14"/>
      <c r="I22" s="4" t="str">
        <f t="shared" si="3"/>
        <v>A16</v>
      </c>
    </row>
    <row r="23" ht="15" customHeight="1" spans="1:9">
      <c r="A23" s="13" t="str">
        <f t="shared" si="1"/>
        <v/>
      </c>
      <c r="B23" s="14"/>
      <c r="C23" s="15"/>
      <c r="D23" s="15"/>
      <c r="E23" s="41"/>
      <c r="F23" s="16"/>
      <c r="G23" s="16">
        <f t="shared" si="2"/>
        <v>0</v>
      </c>
      <c r="H23" s="14"/>
      <c r="I23" s="4" t="str">
        <f t="shared" si="3"/>
        <v>A17</v>
      </c>
    </row>
    <row r="24" ht="15" customHeight="1" spans="1:9">
      <c r="A24" s="13" t="str">
        <f t="shared" si="1"/>
        <v/>
      </c>
      <c r="B24" s="14"/>
      <c r="C24" s="15"/>
      <c r="D24" s="15"/>
      <c r="E24" s="41"/>
      <c r="F24" s="16"/>
      <c r="G24" s="16">
        <f t="shared" si="2"/>
        <v>0</v>
      </c>
      <c r="H24" s="14"/>
      <c r="I24" s="4" t="str">
        <f t="shared" si="3"/>
        <v>A18</v>
      </c>
    </row>
    <row r="25" ht="15" customHeight="1" spans="1:9">
      <c r="A25" s="13" t="str">
        <f t="shared" si="1"/>
        <v/>
      </c>
      <c r="B25" s="14"/>
      <c r="C25" s="15"/>
      <c r="D25" s="15"/>
      <c r="E25" s="41"/>
      <c r="F25" s="16"/>
      <c r="G25" s="16">
        <f t="shared" si="2"/>
        <v>0</v>
      </c>
      <c r="H25" s="14"/>
      <c r="I25" s="4" t="str">
        <f t="shared" si="3"/>
        <v>A19</v>
      </c>
    </row>
    <row r="26" ht="15" customHeight="1" spans="1:10">
      <c r="A26" s="13" t="str">
        <f t="shared" si="1"/>
        <v/>
      </c>
      <c r="B26" s="14"/>
      <c r="C26" s="15"/>
      <c r="D26" s="15"/>
      <c r="E26" s="41"/>
      <c r="F26" s="16"/>
      <c r="G26" s="16">
        <f t="shared" si="2"/>
        <v>0</v>
      </c>
      <c r="H26" s="14"/>
      <c r="I26" s="4" t="str">
        <f t="shared" si="3"/>
        <v>A20</v>
      </c>
      <c r="J26" s="5" t="str">
        <f t="array" ref="J26:J29">""</f>
        <v/>
      </c>
    </row>
    <row r="27" ht="15" customHeight="1" spans="1:10">
      <c r="A27" s="17" t="s">
        <v>299</v>
      </c>
      <c r="B27" s="18"/>
      <c r="C27" s="19"/>
      <c r="D27" s="19"/>
      <c r="E27" s="43"/>
      <c r="F27" s="31">
        <f>SUM(F7:F26)</f>
        <v>0</v>
      </c>
      <c r="G27" s="31">
        <f>SUM(G7:G26)</f>
        <v>0</v>
      </c>
      <c r="H27" s="21"/>
      <c r="J27" s="5" t="str">
        <v/>
      </c>
    </row>
    <row r="28" customHeight="1" spans="1:10">
      <c r="A28" s="3" t="str">
        <f>基本信息输入表!$K$6&amp;"填表人："&amp;基本信息输入表!$M$92</f>
        <v>产权持有单位填表人：</v>
      </c>
      <c r="G28" s="3" t="str">
        <f>"评估人员："&amp;基本信息输入表!$Q$92</f>
        <v>评估人员：</v>
      </c>
      <c r="I28" s="3" t="s">
        <v>474</v>
      </c>
      <c r="J28" s="5" t="str">
        <v/>
      </c>
    </row>
    <row r="29" customHeight="1" spans="1:10">
      <c r="A29" s="3" t="str">
        <f>"填表日期："&amp;YEAR(基本信息输入表!$O$92)&amp;"年"&amp;MONTH(基本信息输入表!$O$92)&amp;"月"&amp;DAY(基本信息输入表!$O$92)&amp;"日"</f>
        <v>填表日期：1900年1月0日</v>
      </c>
      <c r="J29" s="5" t="str">
        <v/>
      </c>
    </row>
  </sheetData>
  <mergeCells count="4">
    <mergeCell ref="A2:H2"/>
    <mergeCell ref="A3:H3"/>
    <mergeCell ref="A5:C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9"/>
  <dimension ref="A1:N29"/>
  <sheetViews>
    <sheetView showGridLines="0" workbookViewId="0">
      <selection activeCell="G25" sqref="G25"/>
    </sheetView>
  </sheetViews>
  <sheetFormatPr defaultColWidth="9" defaultRowHeight="15.75" customHeight="1"/>
  <cols>
    <col min="1" max="1" width="4.19166666666667" style="3" customWidth="1"/>
    <col min="2" max="2" width="25.1916666666667" style="3" customWidth="1"/>
    <col min="3" max="3" width="11.6916666666667" style="3" customWidth="1"/>
    <col min="4" max="4" width="18.5" style="3" customWidth="1"/>
    <col min="5" max="5" width="15.6916666666667" style="3" customWidth="1"/>
    <col min="6" max="6" width="8.19166666666667" style="3" customWidth="1"/>
    <col min="7" max="7" width="11.1916666666667" style="3" customWidth="1"/>
    <col min="8" max="9" width="4.81666666666667" style="3" customWidth="1"/>
    <col min="10" max="10" width="8.19166666666667" style="3" customWidth="1"/>
    <col min="11" max="11" width="15.6916666666667" style="3" customWidth="1"/>
    <col min="12" max="12" width="15.5" style="3" customWidth="1"/>
    <col min="13" max="13" width="15.6916666666667" style="3" customWidth="1"/>
    <col min="14" max="14" width="5.31666666666667" style="5" customWidth="1"/>
    <col min="15" max="16384" width="9" style="3"/>
  </cols>
  <sheetData>
    <row r="1" customHeight="1" spans="1:14">
      <c r="A1" s="6" t="s">
        <v>0</v>
      </c>
      <c r="M1" s="22" t="str">
        <f t="array" ref="M1:N1">"请勿删除或清空该列内容"</f>
        <v>请勿删除或清空该列内容</v>
      </c>
      <c r="N1" s="23" t="str">
        <v>请勿删除或清空该列内容</v>
      </c>
    </row>
    <row r="2" s="1" customFormat="1" ht="30" customHeight="1" spans="1:14">
      <c r="A2" s="7" t="s">
        <v>1263</v>
      </c>
      <c r="N2" s="25" t="str">
        <f t="array" ref="N2:N7">""</f>
        <v/>
      </c>
    </row>
    <row r="3" customHeight="1" spans="1:14">
      <c r="A3" s="4" t="str">
        <f>"评估基准日："&amp;TEXT(基本信息输入表!M7,"yyyy年mm月dd日")</f>
        <v>评估基准日：2024年06月30日</v>
      </c>
      <c r="N3" s="5" t="str">
        <v/>
      </c>
    </row>
    <row r="4" ht="14.25" customHeight="1" spans="1:14">
      <c r="A4" s="4"/>
      <c r="B4" s="4"/>
      <c r="C4" s="4"/>
      <c r="D4" s="4"/>
      <c r="E4" s="4"/>
      <c r="F4" s="4"/>
      <c r="G4" s="4"/>
      <c r="H4" s="4"/>
      <c r="I4" s="4"/>
      <c r="J4" s="4"/>
      <c r="K4" s="4"/>
      <c r="L4" s="8" t="s">
        <v>1264</v>
      </c>
      <c r="N4" s="5" t="str">
        <v/>
      </c>
    </row>
    <row r="5" customHeight="1" spans="1:14">
      <c r="A5" s="9" t="str">
        <f>基本信息输入表!K6&amp;"："&amp;基本信息输入表!M6</f>
        <v>产权持有单位：贵州林东煤业发展有限责任公司</v>
      </c>
      <c r="B5" s="10"/>
      <c r="C5" s="10"/>
      <c r="D5" s="10"/>
      <c r="L5" s="8" t="s">
        <v>445</v>
      </c>
      <c r="N5" s="5" t="str">
        <v/>
      </c>
    </row>
    <row r="6" s="2" customFormat="1" customHeight="1" spans="1:14">
      <c r="A6" s="11" t="s">
        <v>472</v>
      </c>
      <c r="B6" s="11" t="s">
        <v>580</v>
      </c>
      <c r="C6" s="11" t="s">
        <v>594</v>
      </c>
      <c r="D6" s="11" t="s">
        <v>593</v>
      </c>
      <c r="E6" s="12" t="s">
        <v>215</v>
      </c>
      <c r="F6" s="11" t="s">
        <v>853</v>
      </c>
      <c r="G6" s="12" t="s">
        <v>596</v>
      </c>
      <c r="H6" s="12" t="s">
        <v>530</v>
      </c>
      <c r="I6" s="12" t="s">
        <v>598</v>
      </c>
      <c r="J6" s="12" t="s">
        <v>599</v>
      </c>
      <c r="K6" s="11" t="s">
        <v>216</v>
      </c>
      <c r="L6" s="11" t="s">
        <v>348</v>
      </c>
      <c r="M6" s="2" t="s">
        <v>518</v>
      </c>
      <c r="N6" s="26" t="str">
        <v/>
      </c>
    </row>
    <row r="7" ht="15" customHeight="1" spans="1:14">
      <c r="A7" s="13" t="str">
        <f t="shared" ref="A7" si="0">IF(B7="","",ROW()-6)</f>
        <v/>
      </c>
      <c r="B7" s="14"/>
      <c r="C7" s="15"/>
      <c r="D7" s="14"/>
      <c r="E7" s="16"/>
      <c r="F7" s="16"/>
      <c r="G7" s="16"/>
      <c r="H7" s="16"/>
      <c r="I7" s="16"/>
      <c r="J7" s="16"/>
      <c r="K7" s="16">
        <f>E7</f>
        <v>0</v>
      </c>
      <c r="L7" s="14"/>
      <c r="M7" s="4" t="str">
        <f>"A"&amp;ROW()-6</f>
        <v>A1</v>
      </c>
      <c r="N7" s="5" t="str">
        <v/>
      </c>
    </row>
    <row r="8" ht="15" customHeight="1" spans="1:13">
      <c r="A8" s="13" t="str">
        <f t="shared" ref="A8:A26" si="1">IF(B8="","",ROW()-6)</f>
        <v/>
      </c>
      <c r="B8" s="14"/>
      <c r="C8" s="15"/>
      <c r="D8" s="14"/>
      <c r="E8" s="16"/>
      <c r="F8" s="16"/>
      <c r="G8" s="16"/>
      <c r="H8" s="16"/>
      <c r="I8" s="16"/>
      <c r="J8" s="16"/>
      <c r="K8" s="16">
        <f t="shared" ref="K8:K26" si="2">E8</f>
        <v>0</v>
      </c>
      <c r="L8" s="14"/>
      <c r="M8" s="4" t="str">
        <f t="shared" ref="M8:M26" si="3">"A"&amp;ROW()-6</f>
        <v>A2</v>
      </c>
    </row>
    <row r="9" ht="15" customHeight="1" spans="1:13">
      <c r="A9" s="13" t="str">
        <f t="shared" si="1"/>
        <v/>
      </c>
      <c r="B9" s="14"/>
      <c r="C9" s="15"/>
      <c r="D9" s="14"/>
      <c r="E9" s="16"/>
      <c r="F9" s="16"/>
      <c r="G9" s="16"/>
      <c r="H9" s="16"/>
      <c r="I9" s="16"/>
      <c r="J9" s="16"/>
      <c r="K9" s="16">
        <f t="shared" si="2"/>
        <v>0</v>
      </c>
      <c r="L9" s="14"/>
      <c r="M9" s="4" t="str">
        <f t="shared" si="3"/>
        <v>A3</v>
      </c>
    </row>
    <row r="10" ht="15" customHeight="1" spans="1:13">
      <c r="A10" s="13" t="str">
        <f t="shared" si="1"/>
        <v/>
      </c>
      <c r="B10" s="14"/>
      <c r="C10" s="15"/>
      <c r="D10" s="14"/>
      <c r="E10" s="16"/>
      <c r="F10" s="16"/>
      <c r="G10" s="16"/>
      <c r="H10" s="16"/>
      <c r="I10" s="16"/>
      <c r="J10" s="16"/>
      <c r="K10" s="16">
        <f t="shared" si="2"/>
        <v>0</v>
      </c>
      <c r="L10" s="14"/>
      <c r="M10" s="4" t="str">
        <f t="shared" si="3"/>
        <v>A4</v>
      </c>
    </row>
    <row r="11" ht="15" customHeight="1" spans="1:13">
      <c r="A11" s="13" t="str">
        <f t="shared" si="1"/>
        <v/>
      </c>
      <c r="B11" s="14"/>
      <c r="C11" s="15"/>
      <c r="D11" s="14"/>
      <c r="E11" s="16"/>
      <c r="F11" s="16"/>
      <c r="G11" s="16"/>
      <c r="H11" s="16"/>
      <c r="I11" s="16"/>
      <c r="J11" s="16"/>
      <c r="K11" s="16">
        <f t="shared" si="2"/>
        <v>0</v>
      </c>
      <c r="L11" s="14"/>
      <c r="M11" s="4" t="str">
        <f t="shared" si="3"/>
        <v>A5</v>
      </c>
    </row>
    <row r="12" ht="15" customHeight="1" spans="1:13">
      <c r="A12" s="13" t="str">
        <f t="shared" si="1"/>
        <v/>
      </c>
      <c r="B12" s="14"/>
      <c r="C12" s="15"/>
      <c r="D12" s="14"/>
      <c r="E12" s="16"/>
      <c r="F12" s="16"/>
      <c r="G12" s="16"/>
      <c r="H12" s="16"/>
      <c r="I12" s="16"/>
      <c r="J12" s="16"/>
      <c r="K12" s="16">
        <f t="shared" si="2"/>
        <v>0</v>
      </c>
      <c r="L12" s="14"/>
      <c r="M12" s="4" t="str">
        <f t="shared" si="3"/>
        <v>A6</v>
      </c>
    </row>
    <row r="13" ht="15" customHeight="1" spans="1:13">
      <c r="A13" s="13" t="str">
        <f t="shared" si="1"/>
        <v/>
      </c>
      <c r="B13" s="14"/>
      <c r="C13" s="15"/>
      <c r="D13" s="14"/>
      <c r="E13" s="16"/>
      <c r="F13" s="16"/>
      <c r="G13" s="16"/>
      <c r="H13" s="16"/>
      <c r="I13" s="16"/>
      <c r="J13" s="16"/>
      <c r="K13" s="16">
        <f t="shared" si="2"/>
        <v>0</v>
      </c>
      <c r="L13" s="14"/>
      <c r="M13" s="4" t="str">
        <f t="shared" si="3"/>
        <v>A7</v>
      </c>
    </row>
    <row r="14" ht="15" customHeight="1" spans="1:13">
      <c r="A14" s="13" t="str">
        <f t="shared" si="1"/>
        <v/>
      </c>
      <c r="B14" s="14"/>
      <c r="C14" s="15"/>
      <c r="D14" s="14"/>
      <c r="E14" s="16"/>
      <c r="F14" s="16"/>
      <c r="G14" s="16"/>
      <c r="H14" s="16"/>
      <c r="I14" s="16"/>
      <c r="J14" s="16"/>
      <c r="K14" s="16">
        <f t="shared" si="2"/>
        <v>0</v>
      </c>
      <c r="L14" s="14"/>
      <c r="M14" s="4" t="str">
        <f t="shared" si="3"/>
        <v>A8</v>
      </c>
    </row>
    <row r="15" ht="15" customHeight="1" spans="1:13">
      <c r="A15" s="13" t="str">
        <f t="shared" si="1"/>
        <v/>
      </c>
      <c r="B15" s="14"/>
      <c r="C15" s="15"/>
      <c r="D15" s="14"/>
      <c r="E15" s="16"/>
      <c r="F15" s="16"/>
      <c r="G15" s="16"/>
      <c r="H15" s="16"/>
      <c r="I15" s="16"/>
      <c r="J15" s="16"/>
      <c r="K15" s="16">
        <f t="shared" si="2"/>
        <v>0</v>
      </c>
      <c r="L15" s="14"/>
      <c r="M15" s="4" t="str">
        <f t="shared" si="3"/>
        <v>A9</v>
      </c>
    </row>
    <row r="16" ht="15" customHeight="1" spans="1:13">
      <c r="A16" s="13" t="str">
        <f t="shared" si="1"/>
        <v/>
      </c>
      <c r="B16" s="14"/>
      <c r="C16" s="15"/>
      <c r="D16" s="14"/>
      <c r="E16" s="16"/>
      <c r="F16" s="16"/>
      <c r="G16" s="16"/>
      <c r="H16" s="16"/>
      <c r="I16" s="16"/>
      <c r="J16" s="16"/>
      <c r="K16" s="16">
        <f t="shared" si="2"/>
        <v>0</v>
      </c>
      <c r="L16" s="14"/>
      <c r="M16" s="4" t="str">
        <f t="shared" si="3"/>
        <v>A10</v>
      </c>
    </row>
    <row r="17" ht="15" customHeight="1" spans="1:13">
      <c r="A17" s="13" t="str">
        <f t="shared" si="1"/>
        <v/>
      </c>
      <c r="B17" s="14"/>
      <c r="C17" s="15"/>
      <c r="D17" s="14"/>
      <c r="E17" s="16"/>
      <c r="F17" s="16"/>
      <c r="G17" s="16"/>
      <c r="H17" s="16"/>
      <c r="I17" s="16"/>
      <c r="J17" s="16"/>
      <c r="K17" s="16">
        <f t="shared" si="2"/>
        <v>0</v>
      </c>
      <c r="L17" s="14"/>
      <c r="M17" s="4" t="str">
        <f t="shared" si="3"/>
        <v>A11</v>
      </c>
    </row>
    <row r="18" ht="15" customHeight="1" spans="1:13">
      <c r="A18" s="13" t="str">
        <f t="shared" si="1"/>
        <v/>
      </c>
      <c r="B18" s="14"/>
      <c r="C18" s="15"/>
      <c r="D18" s="14"/>
      <c r="E18" s="16"/>
      <c r="F18" s="16"/>
      <c r="G18" s="16"/>
      <c r="H18" s="16"/>
      <c r="I18" s="16"/>
      <c r="J18" s="16"/>
      <c r="K18" s="16">
        <f t="shared" si="2"/>
        <v>0</v>
      </c>
      <c r="L18" s="14"/>
      <c r="M18" s="4" t="str">
        <f t="shared" si="3"/>
        <v>A12</v>
      </c>
    </row>
    <row r="19" ht="15" customHeight="1" spans="1:13">
      <c r="A19" s="13" t="str">
        <f t="shared" si="1"/>
        <v/>
      </c>
      <c r="B19" s="14"/>
      <c r="C19" s="15"/>
      <c r="D19" s="14"/>
      <c r="E19" s="16"/>
      <c r="F19" s="16"/>
      <c r="G19" s="16"/>
      <c r="H19" s="16"/>
      <c r="I19" s="16"/>
      <c r="J19" s="16"/>
      <c r="K19" s="16">
        <f t="shared" si="2"/>
        <v>0</v>
      </c>
      <c r="L19" s="14"/>
      <c r="M19" s="4" t="str">
        <f t="shared" si="3"/>
        <v>A13</v>
      </c>
    </row>
    <row r="20" ht="15" customHeight="1" spans="1:13">
      <c r="A20" s="13" t="str">
        <f t="shared" si="1"/>
        <v/>
      </c>
      <c r="B20" s="14"/>
      <c r="C20" s="15"/>
      <c r="D20" s="14"/>
      <c r="E20" s="16"/>
      <c r="F20" s="16"/>
      <c r="G20" s="16"/>
      <c r="H20" s="16"/>
      <c r="I20" s="16"/>
      <c r="J20" s="16"/>
      <c r="K20" s="16">
        <f t="shared" si="2"/>
        <v>0</v>
      </c>
      <c r="L20" s="14"/>
      <c r="M20" s="4" t="str">
        <f t="shared" si="3"/>
        <v>A14</v>
      </c>
    </row>
    <row r="21" ht="15" customHeight="1" spans="1:13">
      <c r="A21" s="13" t="str">
        <f t="shared" si="1"/>
        <v/>
      </c>
      <c r="B21" s="14"/>
      <c r="C21" s="15"/>
      <c r="D21" s="14"/>
      <c r="E21" s="16"/>
      <c r="F21" s="16"/>
      <c r="G21" s="16"/>
      <c r="H21" s="16"/>
      <c r="I21" s="16"/>
      <c r="J21" s="16"/>
      <c r="K21" s="16">
        <f t="shared" si="2"/>
        <v>0</v>
      </c>
      <c r="L21" s="14"/>
      <c r="M21" s="4" t="str">
        <f t="shared" si="3"/>
        <v>A15</v>
      </c>
    </row>
    <row r="22" ht="15" customHeight="1" spans="1:13">
      <c r="A22" s="13" t="str">
        <f t="shared" si="1"/>
        <v/>
      </c>
      <c r="B22" s="14"/>
      <c r="C22" s="15"/>
      <c r="D22" s="14"/>
      <c r="E22" s="16"/>
      <c r="F22" s="16"/>
      <c r="G22" s="16"/>
      <c r="H22" s="16"/>
      <c r="I22" s="16"/>
      <c r="J22" s="16"/>
      <c r="K22" s="16">
        <f t="shared" si="2"/>
        <v>0</v>
      </c>
      <c r="L22" s="14"/>
      <c r="M22" s="4" t="str">
        <f t="shared" si="3"/>
        <v>A16</v>
      </c>
    </row>
    <row r="23" ht="15" customHeight="1" spans="1:13">
      <c r="A23" s="13" t="str">
        <f t="shared" si="1"/>
        <v/>
      </c>
      <c r="B23" s="14"/>
      <c r="C23" s="15"/>
      <c r="D23" s="14"/>
      <c r="E23" s="16"/>
      <c r="F23" s="16"/>
      <c r="G23" s="16"/>
      <c r="H23" s="16"/>
      <c r="I23" s="16"/>
      <c r="J23" s="16"/>
      <c r="K23" s="16">
        <f t="shared" si="2"/>
        <v>0</v>
      </c>
      <c r="L23" s="14"/>
      <c r="M23" s="4" t="str">
        <f t="shared" si="3"/>
        <v>A17</v>
      </c>
    </row>
    <row r="24" ht="15" customHeight="1" spans="1:13">
      <c r="A24" s="13" t="str">
        <f t="shared" si="1"/>
        <v/>
      </c>
      <c r="B24" s="14"/>
      <c r="C24" s="15"/>
      <c r="D24" s="14"/>
      <c r="E24" s="16"/>
      <c r="F24" s="16"/>
      <c r="G24" s="16"/>
      <c r="H24" s="16"/>
      <c r="I24" s="16"/>
      <c r="J24" s="16"/>
      <c r="K24" s="16">
        <f t="shared" si="2"/>
        <v>0</v>
      </c>
      <c r="L24" s="14"/>
      <c r="M24" s="4" t="str">
        <f t="shared" si="3"/>
        <v>A18</v>
      </c>
    </row>
    <row r="25" ht="15" customHeight="1" spans="1:13">
      <c r="A25" s="13" t="str">
        <f t="shared" si="1"/>
        <v/>
      </c>
      <c r="B25" s="14"/>
      <c r="C25" s="15"/>
      <c r="D25" s="14"/>
      <c r="E25" s="16"/>
      <c r="F25" s="16"/>
      <c r="G25" s="16"/>
      <c r="H25" s="16"/>
      <c r="I25" s="16"/>
      <c r="J25" s="16"/>
      <c r="K25" s="16">
        <f t="shared" si="2"/>
        <v>0</v>
      </c>
      <c r="L25" s="14"/>
      <c r="M25" s="4" t="str">
        <f t="shared" si="3"/>
        <v>A19</v>
      </c>
    </row>
    <row r="26" ht="15" customHeight="1" spans="1:14">
      <c r="A26" s="13" t="str">
        <f t="shared" si="1"/>
        <v/>
      </c>
      <c r="B26" s="14"/>
      <c r="C26" s="15"/>
      <c r="D26" s="14"/>
      <c r="E26" s="16"/>
      <c r="F26" s="16"/>
      <c r="G26" s="16"/>
      <c r="H26" s="16"/>
      <c r="I26" s="16"/>
      <c r="J26" s="16"/>
      <c r="K26" s="16">
        <f t="shared" si="2"/>
        <v>0</v>
      </c>
      <c r="L26" s="14"/>
      <c r="M26" s="4" t="str">
        <f t="shared" si="3"/>
        <v>A20</v>
      </c>
      <c r="N26" s="5" t="str">
        <f t="array" ref="N26:N29">""</f>
        <v/>
      </c>
    </row>
    <row r="27" ht="15" customHeight="1" spans="1:14">
      <c r="A27" s="17" t="s">
        <v>299</v>
      </c>
      <c r="B27" s="18"/>
      <c r="C27" s="19"/>
      <c r="D27" s="19"/>
      <c r="E27" s="31">
        <f>SUM(E7:E26)</f>
        <v>0</v>
      </c>
      <c r="F27" s="31"/>
      <c r="G27" s="31"/>
      <c r="H27" s="31"/>
      <c r="I27" s="31"/>
      <c r="J27" s="31"/>
      <c r="K27" s="31">
        <f>SUM(K7:K26)</f>
        <v>0</v>
      </c>
      <c r="L27" s="21"/>
      <c r="N27" s="5" t="str">
        <v/>
      </c>
    </row>
    <row r="28" customHeight="1" spans="1:14">
      <c r="A28" s="3" t="str">
        <f>基本信息输入表!$K$6&amp;"填表人："&amp;基本信息输入表!$M$93</f>
        <v>产权持有单位填表人：</v>
      </c>
      <c r="K28" s="3" t="str">
        <f>"评估人员："&amp;基本信息输入表!$Q$93</f>
        <v>评估人员：</v>
      </c>
      <c r="M28" s="3" t="s">
        <v>474</v>
      </c>
      <c r="N28" s="5" t="str">
        <v/>
      </c>
    </row>
    <row r="29" customHeight="1" spans="1:14">
      <c r="A29" s="3" t="str">
        <f>"填表日期："&amp;YEAR(基本信息输入表!$O$93)&amp;"年"&amp;MONTH(基本信息输入表!$O$93)&amp;"月"&amp;DAY(基本信息输入表!$O$93)&amp;"日"</f>
        <v>填表日期：1900年1月0日</v>
      </c>
      <c r="N29" s="5" t="str">
        <v/>
      </c>
    </row>
  </sheetData>
  <mergeCells count="4">
    <mergeCell ref="A2:L2"/>
    <mergeCell ref="A3:L3"/>
    <mergeCell ref="A5:D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0"/>
  <dimension ref="A1:N29"/>
  <sheetViews>
    <sheetView showGridLines="0" workbookViewId="0">
      <selection activeCell="G25" sqref="G25"/>
    </sheetView>
  </sheetViews>
  <sheetFormatPr defaultColWidth="9" defaultRowHeight="12"/>
  <cols>
    <col min="1" max="1" width="5.19166666666667" style="3" customWidth="1"/>
    <col min="2" max="7" width="13.6916666666667" style="3" customWidth="1"/>
    <col min="8" max="9" width="5.19166666666667" style="3" customWidth="1"/>
    <col min="10" max="10" width="8.81666666666667" style="3" customWidth="1"/>
    <col min="11" max="12" width="13.6916666666667" style="3" customWidth="1"/>
    <col min="13" max="13" width="15.6916666666667" style="3" customWidth="1"/>
    <col min="14" max="14" width="6.69166666666667" style="5" customWidth="1"/>
    <col min="15" max="15" width="9" style="3" customWidth="1"/>
    <col min="16" max="16384" width="9" style="3"/>
  </cols>
  <sheetData>
    <row r="1" ht="15.75" customHeight="1" spans="1:14">
      <c r="A1" s="6" t="s">
        <v>0</v>
      </c>
      <c r="M1" s="22" t="str">
        <f t="array" ref="M1:N1">"请勿删除或清空该列内容"</f>
        <v>请勿删除或清空该列内容</v>
      </c>
      <c r="N1" s="23" t="str">
        <v>请勿删除或清空该列内容</v>
      </c>
    </row>
    <row r="2" s="1" customFormat="1" ht="30" customHeight="1" spans="1:14">
      <c r="A2" s="7" t="s">
        <v>1265</v>
      </c>
      <c r="N2" s="25" t="str">
        <f t="array" ref="N2:N7">""</f>
        <v/>
      </c>
    </row>
    <row r="3" ht="15.75" customHeight="1" spans="1:14">
      <c r="A3" s="4" t="str">
        <f>"评估基准日："&amp;TEXT(基本信息输入表!M7,"yyyy年mm月dd日")</f>
        <v>评估基准日：2024年06月30日</v>
      </c>
      <c r="N3" s="5" t="str">
        <v/>
      </c>
    </row>
    <row r="4" ht="14.25" customHeight="1" spans="1:14">
      <c r="A4" s="4"/>
      <c r="B4" s="4"/>
      <c r="C4" s="4"/>
      <c r="D4" s="4"/>
      <c r="E4" s="4"/>
      <c r="F4" s="4"/>
      <c r="G4" s="4"/>
      <c r="H4" s="4"/>
      <c r="I4" s="4"/>
      <c r="J4" s="4"/>
      <c r="K4" s="4"/>
      <c r="L4" s="8" t="s">
        <v>1266</v>
      </c>
      <c r="N4" s="5" t="str">
        <v/>
      </c>
    </row>
    <row r="5" ht="15.75" customHeight="1" spans="1:14">
      <c r="A5" s="9" t="str">
        <f>基本信息输入表!K6&amp;"："&amp;基本信息输入表!M6</f>
        <v>产权持有单位：贵州林东煤业发展有限责任公司</v>
      </c>
      <c r="B5" s="10"/>
      <c r="C5" s="10"/>
      <c r="D5" s="10"/>
      <c r="L5" s="8" t="s">
        <v>445</v>
      </c>
      <c r="N5" s="5" t="str">
        <v/>
      </c>
    </row>
    <row r="6" s="2" customFormat="1" ht="15.75" customHeight="1" spans="1:14">
      <c r="A6" s="11" t="s">
        <v>472</v>
      </c>
      <c r="B6" s="11" t="s">
        <v>580</v>
      </c>
      <c r="C6" s="11" t="s">
        <v>594</v>
      </c>
      <c r="D6" s="11" t="s">
        <v>593</v>
      </c>
      <c r="E6" s="12" t="s">
        <v>583</v>
      </c>
      <c r="F6" s="12" t="s">
        <v>853</v>
      </c>
      <c r="G6" s="12" t="s">
        <v>596</v>
      </c>
      <c r="H6" s="12" t="s">
        <v>530</v>
      </c>
      <c r="I6" s="12" t="s">
        <v>598</v>
      </c>
      <c r="J6" s="12" t="s">
        <v>599</v>
      </c>
      <c r="K6" s="11" t="s">
        <v>216</v>
      </c>
      <c r="L6" s="11" t="s">
        <v>348</v>
      </c>
      <c r="M6" s="2" t="s">
        <v>518</v>
      </c>
      <c r="N6" s="26" t="str">
        <v/>
      </c>
    </row>
    <row r="7" ht="15" customHeight="1" spans="1:14">
      <c r="A7" s="13" t="str">
        <f t="shared" ref="A7" si="0">IF(B7="","",ROW()-6)</f>
        <v/>
      </c>
      <c r="B7" s="14"/>
      <c r="C7" s="15"/>
      <c r="D7" s="14"/>
      <c r="E7" s="16"/>
      <c r="F7" s="16"/>
      <c r="G7" s="16"/>
      <c r="H7" s="16"/>
      <c r="I7" s="16"/>
      <c r="J7" s="16"/>
      <c r="K7" s="48">
        <f>E7</f>
        <v>0</v>
      </c>
      <c r="L7" s="14"/>
      <c r="M7" s="4" t="str">
        <f>"A"&amp;ROW()-6</f>
        <v>A1</v>
      </c>
      <c r="N7" s="5" t="str">
        <v/>
      </c>
    </row>
    <row r="8" ht="15" customHeight="1" spans="1:13">
      <c r="A8" s="13" t="str">
        <f t="shared" ref="A8:A26" si="1">IF(B8="","",ROW()-6)</f>
        <v/>
      </c>
      <c r="B8" s="14"/>
      <c r="C8" s="15"/>
      <c r="D8" s="14"/>
      <c r="E8" s="16"/>
      <c r="F8" s="16"/>
      <c r="G8" s="16"/>
      <c r="H8" s="16"/>
      <c r="I8" s="16"/>
      <c r="J8" s="16"/>
      <c r="K8" s="48">
        <f t="shared" ref="K8:K26" si="2">E8</f>
        <v>0</v>
      </c>
      <c r="L8" s="14"/>
      <c r="M8" s="4" t="str">
        <f t="shared" ref="M8:M26" si="3">"A"&amp;ROW()-6</f>
        <v>A2</v>
      </c>
    </row>
    <row r="9" ht="15" customHeight="1" spans="1:13">
      <c r="A9" s="13" t="str">
        <f t="shared" si="1"/>
        <v/>
      </c>
      <c r="B9" s="14"/>
      <c r="C9" s="15"/>
      <c r="D9" s="14"/>
      <c r="E9" s="16"/>
      <c r="F9" s="16"/>
      <c r="G9" s="16"/>
      <c r="H9" s="16"/>
      <c r="I9" s="16"/>
      <c r="J9" s="16"/>
      <c r="K9" s="48">
        <f t="shared" si="2"/>
        <v>0</v>
      </c>
      <c r="L9" s="14"/>
      <c r="M9" s="4" t="str">
        <f t="shared" si="3"/>
        <v>A3</v>
      </c>
    </row>
    <row r="10" ht="15" customHeight="1" spans="1:13">
      <c r="A10" s="13" t="str">
        <f t="shared" si="1"/>
        <v/>
      </c>
      <c r="B10" s="14"/>
      <c r="C10" s="15"/>
      <c r="D10" s="14"/>
      <c r="E10" s="16"/>
      <c r="F10" s="16"/>
      <c r="G10" s="16"/>
      <c r="H10" s="16"/>
      <c r="I10" s="16"/>
      <c r="J10" s="16"/>
      <c r="K10" s="48">
        <f t="shared" si="2"/>
        <v>0</v>
      </c>
      <c r="L10" s="14"/>
      <c r="M10" s="4" t="str">
        <f t="shared" si="3"/>
        <v>A4</v>
      </c>
    </row>
    <row r="11" ht="15" customHeight="1" spans="1:13">
      <c r="A11" s="13" t="str">
        <f t="shared" si="1"/>
        <v/>
      </c>
      <c r="B11" s="14"/>
      <c r="C11" s="15"/>
      <c r="D11" s="14"/>
      <c r="E11" s="16"/>
      <c r="F11" s="16"/>
      <c r="G11" s="16"/>
      <c r="H11" s="16"/>
      <c r="I11" s="16"/>
      <c r="J11" s="16"/>
      <c r="K11" s="48">
        <f t="shared" si="2"/>
        <v>0</v>
      </c>
      <c r="L11" s="14"/>
      <c r="M11" s="4" t="str">
        <f t="shared" si="3"/>
        <v>A5</v>
      </c>
    </row>
    <row r="12" ht="15" customHeight="1" spans="1:13">
      <c r="A12" s="13" t="str">
        <f t="shared" si="1"/>
        <v/>
      </c>
      <c r="B12" s="14"/>
      <c r="C12" s="15"/>
      <c r="D12" s="14"/>
      <c r="E12" s="16"/>
      <c r="F12" s="16"/>
      <c r="G12" s="16"/>
      <c r="H12" s="16"/>
      <c r="I12" s="16"/>
      <c r="J12" s="16"/>
      <c r="K12" s="48">
        <f t="shared" si="2"/>
        <v>0</v>
      </c>
      <c r="L12" s="14"/>
      <c r="M12" s="4" t="str">
        <f t="shared" si="3"/>
        <v>A6</v>
      </c>
    </row>
    <row r="13" ht="15" customHeight="1" spans="1:13">
      <c r="A13" s="13" t="str">
        <f t="shared" si="1"/>
        <v/>
      </c>
      <c r="B13" s="14"/>
      <c r="C13" s="15"/>
      <c r="D13" s="14"/>
      <c r="E13" s="16"/>
      <c r="F13" s="16"/>
      <c r="G13" s="16"/>
      <c r="H13" s="16"/>
      <c r="I13" s="16"/>
      <c r="J13" s="16"/>
      <c r="K13" s="48">
        <f t="shared" si="2"/>
        <v>0</v>
      </c>
      <c r="L13" s="14"/>
      <c r="M13" s="4" t="str">
        <f t="shared" si="3"/>
        <v>A7</v>
      </c>
    </row>
    <row r="14" ht="15" customHeight="1" spans="1:13">
      <c r="A14" s="13" t="str">
        <f t="shared" si="1"/>
        <v/>
      </c>
      <c r="B14" s="14"/>
      <c r="C14" s="15"/>
      <c r="D14" s="14"/>
      <c r="E14" s="16"/>
      <c r="F14" s="16"/>
      <c r="G14" s="16"/>
      <c r="H14" s="16"/>
      <c r="I14" s="16"/>
      <c r="J14" s="16"/>
      <c r="K14" s="48">
        <f t="shared" si="2"/>
        <v>0</v>
      </c>
      <c r="L14" s="14"/>
      <c r="M14" s="4" t="str">
        <f t="shared" si="3"/>
        <v>A8</v>
      </c>
    </row>
    <row r="15" ht="15" customHeight="1" spans="1:13">
      <c r="A15" s="13" t="str">
        <f t="shared" si="1"/>
        <v/>
      </c>
      <c r="B15" s="14"/>
      <c r="C15" s="15"/>
      <c r="D15" s="14"/>
      <c r="E15" s="16"/>
      <c r="F15" s="16"/>
      <c r="G15" s="16"/>
      <c r="H15" s="16"/>
      <c r="I15" s="16"/>
      <c r="J15" s="16"/>
      <c r="K15" s="48">
        <f t="shared" si="2"/>
        <v>0</v>
      </c>
      <c r="L15" s="14"/>
      <c r="M15" s="4" t="str">
        <f t="shared" si="3"/>
        <v>A9</v>
      </c>
    </row>
    <row r="16" ht="15" customHeight="1" spans="1:13">
      <c r="A16" s="13" t="str">
        <f t="shared" si="1"/>
        <v/>
      </c>
      <c r="B16" s="14"/>
      <c r="C16" s="15"/>
      <c r="D16" s="14"/>
      <c r="E16" s="16"/>
      <c r="F16" s="16"/>
      <c r="G16" s="16"/>
      <c r="H16" s="16"/>
      <c r="I16" s="16"/>
      <c r="J16" s="16"/>
      <c r="K16" s="48">
        <f t="shared" si="2"/>
        <v>0</v>
      </c>
      <c r="L16" s="14"/>
      <c r="M16" s="4" t="str">
        <f t="shared" si="3"/>
        <v>A10</v>
      </c>
    </row>
    <row r="17" ht="15" customHeight="1" spans="1:13">
      <c r="A17" s="13" t="str">
        <f t="shared" si="1"/>
        <v/>
      </c>
      <c r="B17" s="14"/>
      <c r="C17" s="15"/>
      <c r="D17" s="14"/>
      <c r="E17" s="16"/>
      <c r="F17" s="16"/>
      <c r="G17" s="16"/>
      <c r="H17" s="16"/>
      <c r="I17" s="16"/>
      <c r="J17" s="16"/>
      <c r="K17" s="48">
        <f t="shared" si="2"/>
        <v>0</v>
      </c>
      <c r="L17" s="14"/>
      <c r="M17" s="4" t="str">
        <f t="shared" si="3"/>
        <v>A11</v>
      </c>
    </row>
    <row r="18" ht="15" customHeight="1" spans="1:13">
      <c r="A18" s="13" t="str">
        <f t="shared" si="1"/>
        <v/>
      </c>
      <c r="B18" s="14"/>
      <c r="C18" s="15"/>
      <c r="D18" s="14"/>
      <c r="E18" s="16"/>
      <c r="F18" s="16"/>
      <c r="G18" s="16"/>
      <c r="H18" s="16"/>
      <c r="I18" s="16"/>
      <c r="J18" s="16"/>
      <c r="K18" s="48">
        <f t="shared" si="2"/>
        <v>0</v>
      </c>
      <c r="L18" s="14"/>
      <c r="M18" s="4" t="str">
        <f t="shared" si="3"/>
        <v>A12</v>
      </c>
    </row>
    <row r="19" ht="15" customHeight="1" spans="1:13">
      <c r="A19" s="13" t="str">
        <f t="shared" si="1"/>
        <v/>
      </c>
      <c r="B19" s="14"/>
      <c r="C19" s="15"/>
      <c r="D19" s="14"/>
      <c r="E19" s="16"/>
      <c r="F19" s="16"/>
      <c r="G19" s="16"/>
      <c r="H19" s="16"/>
      <c r="I19" s="16"/>
      <c r="J19" s="16"/>
      <c r="K19" s="48">
        <f t="shared" si="2"/>
        <v>0</v>
      </c>
      <c r="L19" s="14"/>
      <c r="M19" s="4" t="str">
        <f t="shared" si="3"/>
        <v>A13</v>
      </c>
    </row>
    <row r="20" ht="15" customHeight="1" spans="1:13">
      <c r="A20" s="13" t="str">
        <f t="shared" si="1"/>
        <v/>
      </c>
      <c r="B20" s="14"/>
      <c r="C20" s="15"/>
      <c r="D20" s="14"/>
      <c r="E20" s="16"/>
      <c r="F20" s="16"/>
      <c r="G20" s="16"/>
      <c r="H20" s="16"/>
      <c r="I20" s="16"/>
      <c r="J20" s="16"/>
      <c r="K20" s="48">
        <f t="shared" si="2"/>
        <v>0</v>
      </c>
      <c r="L20" s="14"/>
      <c r="M20" s="4" t="str">
        <f t="shared" si="3"/>
        <v>A14</v>
      </c>
    </row>
    <row r="21" ht="15" customHeight="1" spans="1:13">
      <c r="A21" s="13" t="str">
        <f t="shared" si="1"/>
        <v/>
      </c>
      <c r="B21" s="14"/>
      <c r="C21" s="15"/>
      <c r="D21" s="14"/>
      <c r="E21" s="16"/>
      <c r="F21" s="16"/>
      <c r="G21" s="16"/>
      <c r="H21" s="16"/>
      <c r="I21" s="16"/>
      <c r="J21" s="16"/>
      <c r="K21" s="48">
        <f t="shared" si="2"/>
        <v>0</v>
      </c>
      <c r="L21" s="14"/>
      <c r="M21" s="4" t="str">
        <f t="shared" si="3"/>
        <v>A15</v>
      </c>
    </row>
    <row r="22" ht="15" customHeight="1" spans="1:13">
      <c r="A22" s="13" t="str">
        <f t="shared" si="1"/>
        <v/>
      </c>
      <c r="B22" s="14"/>
      <c r="C22" s="15"/>
      <c r="D22" s="14"/>
      <c r="E22" s="16"/>
      <c r="F22" s="16"/>
      <c r="G22" s="16"/>
      <c r="H22" s="16"/>
      <c r="I22" s="16"/>
      <c r="J22" s="16"/>
      <c r="K22" s="48">
        <f t="shared" si="2"/>
        <v>0</v>
      </c>
      <c r="L22" s="14"/>
      <c r="M22" s="4" t="str">
        <f t="shared" si="3"/>
        <v>A16</v>
      </c>
    </row>
    <row r="23" ht="15" customHeight="1" spans="1:13">
      <c r="A23" s="13" t="str">
        <f t="shared" si="1"/>
        <v/>
      </c>
      <c r="B23" s="14"/>
      <c r="C23" s="15"/>
      <c r="D23" s="14"/>
      <c r="E23" s="16"/>
      <c r="F23" s="16"/>
      <c r="G23" s="16"/>
      <c r="H23" s="16"/>
      <c r="I23" s="16"/>
      <c r="J23" s="16"/>
      <c r="K23" s="48">
        <f t="shared" si="2"/>
        <v>0</v>
      </c>
      <c r="L23" s="14"/>
      <c r="M23" s="4" t="str">
        <f t="shared" si="3"/>
        <v>A17</v>
      </c>
    </row>
    <row r="24" ht="15" customHeight="1" spans="1:13">
      <c r="A24" s="13" t="str">
        <f t="shared" si="1"/>
        <v/>
      </c>
      <c r="B24" s="14"/>
      <c r="C24" s="15"/>
      <c r="D24" s="14"/>
      <c r="E24" s="16"/>
      <c r="F24" s="16"/>
      <c r="G24" s="16"/>
      <c r="H24" s="16"/>
      <c r="I24" s="16"/>
      <c r="J24" s="16"/>
      <c r="K24" s="48">
        <f t="shared" si="2"/>
        <v>0</v>
      </c>
      <c r="L24" s="14"/>
      <c r="M24" s="4" t="str">
        <f t="shared" si="3"/>
        <v>A18</v>
      </c>
    </row>
    <row r="25" ht="15" customHeight="1" spans="1:13">
      <c r="A25" s="13" t="str">
        <f t="shared" si="1"/>
        <v/>
      </c>
      <c r="B25" s="14"/>
      <c r="C25" s="15"/>
      <c r="D25" s="14"/>
      <c r="E25" s="16"/>
      <c r="F25" s="16"/>
      <c r="G25" s="16"/>
      <c r="H25" s="16"/>
      <c r="I25" s="16"/>
      <c r="J25" s="16"/>
      <c r="K25" s="48">
        <f t="shared" si="2"/>
        <v>0</v>
      </c>
      <c r="L25" s="14"/>
      <c r="M25" s="4" t="str">
        <f t="shared" si="3"/>
        <v>A19</v>
      </c>
    </row>
    <row r="26" ht="15" customHeight="1" spans="1:14">
      <c r="A26" s="13" t="str">
        <f t="shared" si="1"/>
        <v/>
      </c>
      <c r="B26" s="14"/>
      <c r="C26" s="15"/>
      <c r="D26" s="14"/>
      <c r="E26" s="16"/>
      <c r="F26" s="16"/>
      <c r="G26" s="16"/>
      <c r="H26" s="16"/>
      <c r="I26" s="16"/>
      <c r="J26" s="16"/>
      <c r="K26" s="48">
        <f t="shared" si="2"/>
        <v>0</v>
      </c>
      <c r="L26" s="14"/>
      <c r="M26" s="4" t="str">
        <f t="shared" si="3"/>
        <v>A20</v>
      </c>
      <c r="N26" s="5" t="str">
        <f t="array" ref="N26:N29">""</f>
        <v/>
      </c>
    </row>
    <row r="27" ht="15" customHeight="1" spans="1:14">
      <c r="A27" s="17" t="s">
        <v>299</v>
      </c>
      <c r="B27" s="18"/>
      <c r="C27" s="19"/>
      <c r="D27" s="19"/>
      <c r="E27" s="31">
        <f>SUM(E7:E26)</f>
        <v>0</v>
      </c>
      <c r="F27" s="31"/>
      <c r="G27" s="31"/>
      <c r="H27" s="31"/>
      <c r="I27" s="31"/>
      <c r="J27" s="31"/>
      <c r="K27" s="31">
        <f>SUM(K7:K26)</f>
        <v>0</v>
      </c>
      <c r="L27" s="21"/>
      <c r="N27" s="5" t="str">
        <v/>
      </c>
    </row>
    <row r="28" ht="15.75" customHeight="1" spans="1:14">
      <c r="A28" s="3" t="str">
        <f>基本信息输入表!$K$6&amp;"填表人："&amp;基本信息输入表!$M$94</f>
        <v>产权持有单位填表人：</v>
      </c>
      <c r="K28" s="3" t="str">
        <f>"评估人员："&amp;基本信息输入表!$Q$94</f>
        <v>评估人员：</v>
      </c>
      <c r="M28" s="3" t="s">
        <v>474</v>
      </c>
      <c r="N28" s="5" t="str">
        <v/>
      </c>
    </row>
    <row r="29" ht="15.75" customHeight="1" spans="1:14">
      <c r="A29" s="3" t="str">
        <f>"填表日期："&amp;YEAR(基本信息输入表!$O$94)&amp;"年"&amp;MONTH(基本信息输入表!$O$94)&amp;"月"&amp;DAY(基本信息输入表!$O$94)&amp;"日"</f>
        <v>填表日期：1900年1月0日</v>
      </c>
      <c r="N29" s="5" t="str">
        <v/>
      </c>
    </row>
  </sheetData>
  <mergeCells count="4">
    <mergeCell ref="A2:L2"/>
    <mergeCell ref="A3:L3"/>
    <mergeCell ref="A5:D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0" orientation="landscape"/>
  <headerFooter scaleWithDoc="0">
    <oddFooter>&amp;C&amp;"Arial Narrow,常规"&amp;10 &amp;"宋体,常规"第&amp;"Arial Narrow,常规"&amp;P&amp;"宋体,常规"页，共&amp;"Arial Narrow,常规"&amp;N&amp;"宋体,常规"页</oddFooter>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
  <dimension ref="A1:L29"/>
  <sheetViews>
    <sheetView showGridLines="0" workbookViewId="0">
      <selection activeCell="G25" sqref="G25"/>
    </sheetView>
  </sheetViews>
  <sheetFormatPr defaultColWidth="9" defaultRowHeight="15.75" customHeight="1"/>
  <cols>
    <col min="1" max="1" width="5.19166666666667" style="3" customWidth="1"/>
    <col min="2" max="2" width="13.6916666666667" style="3" customWidth="1"/>
    <col min="3" max="3" width="10.1916666666667" style="3" customWidth="1"/>
    <col min="4" max="9" width="12.5" style="3" customWidth="1"/>
    <col min="10" max="10" width="16.6916666666667" style="3" customWidth="1"/>
    <col min="11" max="11" width="16.1916666666667" style="3" customWidth="1"/>
    <col min="12" max="12" width="6.19166666666667" style="5" customWidth="1"/>
    <col min="13" max="13" width="9" style="3" customWidth="1"/>
    <col min="14" max="16384" width="9" style="3"/>
  </cols>
  <sheetData>
    <row r="1" customHeight="1" spans="1:12">
      <c r="A1" s="6" t="s">
        <v>0</v>
      </c>
      <c r="K1" s="22" t="str">
        <f t="array" ref="K1:L1">"请勿删除或清空该列内容"</f>
        <v>请勿删除或清空该列内容</v>
      </c>
      <c r="L1" s="23" t="str">
        <v>请勿删除或清空该列内容</v>
      </c>
    </row>
    <row r="2" s="1" customFormat="1" ht="30" customHeight="1" spans="1:12">
      <c r="A2" s="7" t="s">
        <v>1267</v>
      </c>
      <c r="L2" s="25" t="str">
        <f t="array" ref="L2:L7">""</f>
        <v/>
      </c>
    </row>
    <row r="3" customHeight="1" spans="1:12">
      <c r="A3" s="4" t="str">
        <f>"评估基准日："&amp;TEXT(基本信息输入表!M7,"yyyy年mm月dd日")</f>
        <v>评估基准日：2024年06月30日</v>
      </c>
      <c r="L3" s="5" t="str">
        <v/>
      </c>
    </row>
    <row r="4" ht="14.25" customHeight="1" spans="1:12">
      <c r="A4" s="4"/>
      <c r="B4" s="4"/>
      <c r="C4" s="4"/>
      <c r="D4" s="4"/>
      <c r="E4" s="4"/>
      <c r="F4" s="4"/>
      <c r="G4" s="4"/>
      <c r="H4" s="4"/>
      <c r="I4" s="4"/>
      <c r="J4" s="8" t="s">
        <v>1268</v>
      </c>
      <c r="L4" s="5" t="str">
        <v/>
      </c>
    </row>
    <row r="5" customHeight="1" spans="1:12">
      <c r="A5" s="9" t="str">
        <f>基本信息输入表!K6&amp;"："&amp;基本信息输入表!M6</f>
        <v>产权持有单位：贵州林东煤业发展有限责任公司</v>
      </c>
      <c r="B5" s="10"/>
      <c r="C5" s="10"/>
      <c r="D5" s="10"/>
      <c r="E5" s="32"/>
      <c r="J5" s="8" t="s">
        <v>445</v>
      </c>
      <c r="L5" s="5" t="str">
        <v/>
      </c>
    </row>
    <row r="6" s="2" customFormat="1" ht="30" customHeight="1" spans="1:12">
      <c r="A6" s="11" t="s">
        <v>472</v>
      </c>
      <c r="B6" s="11" t="s">
        <v>113</v>
      </c>
      <c r="C6" s="11" t="s">
        <v>1269</v>
      </c>
      <c r="D6" s="11" t="s">
        <v>593</v>
      </c>
      <c r="E6" s="11" t="s">
        <v>752</v>
      </c>
      <c r="F6" s="11" t="s">
        <v>215</v>
      </c>
      <c r="G6" s="11" t="s">
        <v>853</v>
      </c>
      <c r="H6" s="11" t="s">
        <v>596</v>
      </c>
      <c r="I6" s="11" t="s">
        <v>216</v>
      </c>
      <c r="J6" s="11" t="s">
        <v>348</v>
      </c>
      <c r="K6" s="2" t="s">
        <v>518</v>
      </c>
      <c r="L6" s="26" t="str">
        <v/>
      </c>
    </row>
    <row r="7" ht="15" customHeight="1" spans="1:12">
      <c r="A7" s="13" t="str">
        <f t="shared" ref="A7" si="0">IF(B7="","",ROW()-6)</f>
        <v/>
      </c>
      <c r="B7" s="14"/>
      <c r="C7" s="15"/>
      <c r="D7" s="14"/>
      <c r="E7" s="14"/>
      <c r="F7" s="16"/>
      <c r="G7" s="16"/>
      <c r="H7" s="16"/>
      <c r="I7" s="16">
        <f>F7</f>
        <v>0</v>
      </c>
      <c r="J7" s="14"/>
      <c r="K7" s="4" t="str">
        <f>"A"&amp;ROW()-6</f>
        <v>A1</v>
      </c>
      <c r="L7" s="5" t="str">
        <v/>
      </c>
    </row>
    <row r="8" ht="15" customHeight="1" spans="1:11">
      <c r="A8" s="13" t="str">
        <f t="shared" ref="A8:A26" si="1">IF(B8="","",ROW()-6)</f>
        <v/>
      </c>
      <c r="B8" s="14"/>
      <c r="C8" s="15"/>
      <c r="D8" s="14"/>
      <c r="E8" s="14"/>
      <c r="F8" s="16"/>
      <c r="G8" s="16"/>
      <c r="H8" s="16"/>
      <c r="I8" s="16">
        <f t="shared" ref="I8:I26" si="2">F8</f>
        <v>0</v>
      </c>
      <c r="J8" s="14"/>
      <c r="K8" s="4" t="str">
        <f t="shared" ref="K8:K26" si="3">"A"&amp;ROW()-6</f>
        <v>A2</v>
      </c>
    </row>
    <row r="9" ht="15" customHeight="1" spans="1:11">
      <c r="A9" s="13" t="str">
        <f t="shared" si="1"/>
        <v/>
      </c>
      <c r="B9" s="14"/>
      <c r="C9" s="15"/>
      <c r="D9" s="14"/>
      <c r="E9" s="14"/>
      <c r="F9" s="16"/>
      <c r="G9" s="16"/>
      <c r="H9" s="16"/>
      <c r="I9" s="16">
        <f t="shared" si="2"/>
        <v>0</v>
      </c>
      <c r="J9" s="14"/>
      <c r="K9" s="4" t="str">
        <f t="shared" si="3"/>
        <v>A3</v>
      </c>
    </row>
    <row r="10" ht="15" customHeight="1" spans="1:11">
      <c r="A10" s="13" t="str">
        <f t="shared" si="1"/>
        <v/>
      </c>
      <c r="B10" s="14"/>
      <c r="C10" s="15"/>
      <c r="D10" s="14"/>
      <c r="E10" s="14"/>
      <c r="F10" s="16"/>
      <c r="G10" s="16"/>
      <c r="H10" s="16"/>
      <c r="I10" s="16">
        <f t="shared" si="2"/>
        <v>0</v>
      </c>
      <c r="J10" s="14"/>
      <c r="K10" s="4" t="str">
        <f t="shared" si="3"/>
        <v>A4</v>
      </c>
    </row>
    <row r="11" ht="15" customHeight="1" spans="1:11">
      <c r="A11" s="13" t="str">
        <f t="shared" si="1"/>
        <v/>
      </c>
      <c r="B11" s="14"/>
      <c r="C11" s="15"/>
      <c r="D11" s="14"/>
      <c r="E11" s="14"/>
      <c r="F11" s="16"/>
      <c r="G11" s="16"/>
      <c r="H11" s="16"/>
      <c r="I11" s="16">
        <f t="shared" si="2"/>
        <v>0</v>
      </c>
      <c r="J11" s="14"/>
      <c r="K11" s="4" t="str">
        <f t="shared" si="3"/>
        <v>A5</v>
      </c>
    </row>
    <row r="12" ht="15" customHeight="1" spans="1:11">
      <c r="A12" s="13" t="str">
        <f t="shared" si="1"/>
        <v/>
      </c>
      <c r="B12" s="14"/>
      <c r="C12" s="15"/>
      <c r="D12" s="14"/>
      <c r="E12" s="14"/>
      <c r="F12" s="16"/>
      <c r="G12" s="16"/>
      <c r="H12" s="16"/>
      <c r="I12" s="16">
        <f t="shared" si="2"/>
        <v>0</v>
      </c>
      <c r="J12" s="14"/>
      <c r="K12" s="4" t="str">
        <f t="shared" si="3"/>
        <v>A6</v>
      </c>
    </row>
    <row r="13" ht="15" customHeight="1" spans="1:11">
      <c r="A13" s="13" t="str">
        <f t="shared" si="1"/>
        <v/>
      </c>
      <c r="B13" s="14"/>
      <c r="C13" s="15"/>
      <c r="D13" s="14"/>
      <c r="E13" s="14"/>
      <c r="F13" s="16"/>
      <c r="G13" s="16"/>
      <c r="H13" s="16"/>
      <c r="I13" s="16">
        <f t="shared" si="2"/>
        <v>0</v>
      </c>
      <c r="J13" s="14"/>
      <c r="K13" s="4" t="str">
        <f t="shared" si="3"/>
        <v>A7</v>
      </c>
    </row>
    <row r="14" ht="15" customHeight="1" spans="1:11">
      <c r="A14" s="13" t="str">
        <f t="shared" si="1"/>
        <v/>
      </c>
      <c r="B14" s="14"/>
      <c r="C14" s="15"/>
      <c r="D14" s="14"/>
      <c r="E14" s="14"/>
      <c r="F14" s="16"/>
      <c r="G14" s="16"/>
      <c r="H14" s="16"/>
      <c r="I14" s="16">
        <f t="shared" si="2"/>
        <v>0</v>
      </c>
      <c r="J14" s="14"/>
      <c r="K14" s="4" t="str">
        <f t="shared" si="3"/>
        <v>A8</v>
      </c>
    </row>
    <row r="15" ht="15" customHeight="1" spans="1:11">
      <c r="A15" s="13" t="str">
        <f t="shared" si="1"/>
        <v/>
      </c>
      <c r="B15" s="14"/>
      <c r="C15" s="15"/>
      <c r="D15" s="14"/>
      <c r="E15" s="14"/>
      <c r="F15" s="16"/>
      <c r="G15" s="16"/>
      <c r="H15" s="16"/>
      <c r="I15" s="16">
        <f t="shared" si="2"/>
        <v>0</v>
      </c>
      <c r="J15" s="14"/>
      <c r="K15" s="4" t="str">
        <f t="shared" si="3"/>
        <v>A9</v>
      </c>
    </row>
    <row r="16" ht="15" customHeight="1" spans="1:11">
      <c r="A16" s="13" t="str">
        <f t="shared" si="1"/>
        <v/>
      </c>
      <c r="B16" s="14"/>
      <c r="C16" s="15"/>
      <c r="D16" s="14"/>
      <c r="E16" s="14"/>
      <c r="F16" s="16"/>
      <c r="G16" s="16"/>
      <c r="H16" s="16"/>
      <c r="I16" s="16">
        <f t="shared" si="2"/>
        <v>0</v>
      </c>
      <c r="J16" s="14"/>
      <c r="K16" s="4" t="str">
        <f t="shared" si="3"/>
        <v>A10</v>
      </c>
    </row>
    <row r="17" ht="15" customHeight="1" spans="1:11">
      <c r="A17" s="13" t="str">
        <f t="shared" si="1"/>
        <v/>
      </c>
      <c r="B17" s="14"/>
      <c r="C17" s="15"/>
      <c r="D17" s="14"/>
      <c r="E17" s="14"/>
      <c r="F17" s="16"/>
      <c r="G17" s="16"/>
      <c r="H17" s="16"/>
      <c r="I17" s="16">
        <f t="shared" si="2"/>
        <v>0</v>
      </c>
      <c r="J17" s="14"/>
      <c r="K17" s="4" t="str">
        <f t="shared" si="3"/>
        <v>A11</v>
      </c>
    </row>
    <row r="18" ht="15" customHeight="1" spans="1:11">
      <c r="A18" s="13" t="str">
        <f t="shared" si="1"/>
        <v/>
      </c>
      <c r="B18" s="14"/>
      <c r="C18" s="15"/>
      <c r="D18" s="14"/>
      <c r="E18" s="14"/>
      <c r="F18" s="16"/>
      <c r="G18" s="16"/>
      <c r="H18" s="16"/>
      <c r="I18" s="16">
        <f t="shared" si="2"/>
        <v>0</v>
      </c>
      <c r="J18" s="14"/>
      <c r="K18" s="4" t="str">
        <f t="shared" si="3"/>
        <v>A12</v>
      </c>
    </row>
    <row r="19" ht="15" customHeight="1" spans="1:11">
      <c r="A19" s="13" t="str">
        <f t="shared" si="1"/>
        <v/>
      </c>
      <c r="B19" s="14"/>
      <c r="C19" s="15"/>
      <c r="D19" s="14"/>
      <c r="E19" s="14"/>
      <c r="F19" s="16"/>
      <c r="G19" s="16"/>
      <c r="H19" s="16"/>
      <c r="I19" s="16">
        <f t="shared" si="2"/>
        <v>0</v>
      </c>
      <c r="J19" s="14"/>
      <c r="K19" s="4" t="str">
        <f t="shared" si="3"/>
        <v>A13</v>
      </c>
    </row>
    <row r="20" ht="15" customHeight="1" spans="1:11">
      <c r="A20" s="13" t="str">
        <f t="shared" si="1"/>
        <v/>
      </c>
      <c r="B20" s="14"/>
      <c r="C20" s="15"/>
      <c r="D20" s="14"/>
      <c r="E20" s="14"/>
      <c r="F20" s="16"/>
      <c r="G20" s="16"/>
      <c r="H20" s="16"/>
      <c r="I20" s="16">
        <f t="shared" si="2"/>
        <v>0</v>
      </c>
      <c r="J20" s="14"/>
      <c r="K20" s="4" t="str">
        <f t="shared" si="3"/>
        <v>A14</v>
      </c>
    </row>
    <row r="21" ht="15" customHeight="1" spans="1:11">
      <c r="A21" s="13" t="str">
        <f t="shared" si="1"/>
        <v/>
      </c>
      <c r="B21" s="14"/>
      <c r="C21" s="15"/>
      <c r="D21" s="14"/>
      <c r="E21" s="14"/>
      <c r="F21" s="16"/>
      <c r="G21" s="16"/>
      <c r="H21" s="16"/>
      <c r="I21" s="16">
        <f t="shared" si="2"/>
        <v>0</v>
      </c>
      <c r="J21" s="14"/>
      <c r="K21" s="4" t="str">
        <f t="shared" si="3"/>
        <v>A15</v>
      </c>
    </row>
    <row r="22" ht="15" customHeight="1" spans="1:11">
      <c r="A22" s="13" t="str">
        <f t="shared" si="1"/>
        <v/>
      </c>
      <c r="B22" s="14"/>
      <c r="C22" s="15"/>
      <c r="D22" s="14"/>
      <c r="E22" s="14"/>
      <c r="F22" s="16"/>
      <c r="G22" s="16"/>
      <c r="H22" s="16"/>
      <c r="I22" s="16">
        <f t="shared" si="2"/>
        <v>0</v>
      </c>
      <c r="J22" s="14"/>
      <c r="K22" s="4" t="str">
        <f t="shared" si="3"/>
        <v>A16</v>
      </c>
    </row>
    <row r="23" ht="15" customHeight="1" spans="1:11">
      <c r="A23" s="13" t="str">
        <f t="shared" si="1"/>
        <v/>
      </c>
      <c r="B23" s="14"/>
      <c r="C23" s="15"/>
      <c r="D23" s="14"/>
      <c r="E23" s="14"/>
      <c r="F23" s="16"/>
      <c r="G23" s="16"/>
      <c r="H23" s="16"/>
      <c r="I23" s="16">
        <f t="shared" si="2"/>
        <v>0</v>
      </c>
      <c r="J23" s="14"/>
      <c r="K23" s="4" t="str">
        <f t="shared" si="3"/>
        <v>A17</v>
      </c>
    </row>
    <row r="24" ht="15" customHeight="1" spans="1:11">
      <c r="A24" s="13" t="str">
        <f t="shared" si="1"/>
        <v/>
      </c>
      <c r="B24" s="14"/>
      <c r="C24" s="15"/>
      <c r="D24" s="14"/>
      <c r="E24" s="14"/>
      <c r="F24" s="16"/>
      <c r="G24" s="16"/>
      <c r="H24" s="16"/>
      <c r="I24" s="16">
        <f t="shared" si="2"/>
        <v>0</v>
      </c>
      <c r="J24" s="14"/>
      <c r="K24" s="4" t="str">
        <f t="shared" si="3"/>
        <v>A18</v>
      </c>
    </row>
    <row r="25" ht="15" customHeight="1" spans="1:11">
      <c r="A25" s="13" t="str">
        <f t="shared" si="1"/>
        <v/>
      </c>
      <c r="B25" s="14"/>
      <c r="C25" s="15"/>
      <c r="D25" s="14"/>
      <c r="E25" s="14"/>
      <c r="F25" s="16"/>
      <c r="G25" s="16"/>
      <c r="H25" s="16"/>
      <c r="I25" s="16">
        <f t="shared" si="2"/>
        <v>0</v>
      </c>
      <c r="J25" s="14"/>
      <c r="K25" s="4" t="str">
        <f t="shared" si="3"/>
        <v>A19</v>
      </c>
    </row>
    <row r="26" ht="15" customHeight="1" spans="1:12">
      <c r="A26" s="13" t="str">
        <f t="shared" si="1"/>
        <v/>
      </c>
      <c r="B26" s="14"/>
      <c r="C26" s="15"/>
      <c r="D26" s="14"/>
      <c r="E26" s="14"/>
      <c r="F26" s="16"/>
      <c r="G26" s="16"/>
      <c r="H26" s="16"/>
      <c r="I26" s="16">
        <f t="shared" si="2"/>
        <v>0</v>
      </c>
      <c r="J26" s="14"/>
      <c r="K26" s="4" t="str">
        <f t="shared" si="3"/>
        <v>A20</v>
      </c>
      <c r="L26" s="5" t="str">
        <f t="array" ref="L26:L29">""</f>
        <v/>
      </c>
    </row>
    <row r="27" ht="15" customHeight="1" spans="1:12">
      <c r="A27" s="17" t="s">
        <v>299</v>
      </c>
      <c r="B27" s="18"/>
      <c r="C27" s="19"/>
      <c r="D27" s="19"/>
      <c r="E27" s="19"/>
      <c r="F27" s="31">
        <f>SUM(F7:F26)</f>
        <v>0</v>
      </c>
      <c r="G27" s="31"/>
      <c r="H27" s="31"/>
      <c r="I27" s="31">
        <f>SUM(I7:I26)</f>
        <v>0</v>
      </c>
      <c r="J27" s="21"/>
      <c r="L27" s="5" t="str">
        <v/>
      </c>
    </row>
    <row r="28" customHeight="1" spans="1:12">
      <c r="A28" s="3" t="str">
        <f>基本信息输入表!$K$6&amp;"填表人："&amp;基本信息输入表!$M$95</f>
        <v>产权持有单位填表人：</v>
      </c>
      <c r="I28" s="3" t="str">
        <f>"评估人员："&amp;基本信息输入表!$Q$95</f>
        <v>评估人员：</v>
      </c>
      <c r="K28" s="3" t="s">
        <v>474</v>
      </c>
      <c r="L28" s="5" t="str">
        <v/>
      </c>
    </row>
    <row r="29" customHeight="1" spans="1:12">
      <c r="A29" s="3" t="str">
        <f>"填表日期："&amp;YEAR(基本信息输入表!$O$95)&amp;"年"&amp;MONTH(基本信息输入表!$O$95)&amp;"月"&amp;DAY(基本信息输入表!$O$95)&amp;"日"</f>
        <v>填表日期：1900年1月0日</v>
      </c>
      <c r="L29" s="5" t="str">
        <v/>
      </c>
    </row>
  </sheetData>
  <mergeCells count="4">
    <mergeCell ref="A2:J2"/>
    <mergeCell ref="A3:J3"/>
    <mergeCell ref="A5:D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2"/>
  <dimension ref="A1:H29"/>
  <sheetViews>
    <sheetView showGridLines="0" workbookViewId="0">
      <selection activeCell="G25" sqref="G25"/>
    </sheetView>
  </sheetViews>
  <sheetFormatPr defaultColWidth="9" defaultRowHeight="15.75" customHeight="1" outlineLevelCol="7"/>
  <cols>
    <col min="1" max="1" width="7.69166666666667" style="3" customWidth="1"/>
    <col min="2" max="2" width="30" style="3" customWidth="1"/>
    <col min="3" max="3" width="8.19166666666667" style="3" customWidth="1"/>
    <col min="4" max="4" width="19.1916666666667" style="3" customWidth="1"/>
    <col min="5" max="5" width="20.1916666666667" style="3" customWidth="1"/>
    <col min="6" max="6" width="19.1916666666667" style="3" customWidth="1"/>
    <col min="7" max="7" width="16" style="3" customWidth="1"/>
    <col min="8" max="8" width="5.81666666666667" style="5" customWidth="1"/>
    <col min="9" max="16384" width="9" style="3"/>
  </cols>
  <sheetData>
    <row r="1" customHeight="1" spans="1:8">
      <c r="A1" s="6" t="s">
        <v>0</v>
      </c>
      <c r="G1" s="22" t="str">
        <f t="array" ref="G1:H1">"请勿删除或清空该列内容"</f>
        <v>请勿删除或清空该列内容</v>
      </c>
      <c r="H1" s="23" t="str">
        <v>请勿删除或清空该列内容</v>
      </c>
    </row>
    <row r="2" s="1" customFormat="1" ht="30" customHeight="1" spans="1:8">
      <c r="A2" s="7" t="s">
        <v>1270</v>
      </c>
      <c r="H2" s="25" t="str">
        <f t="array" ref="H2:H7">""</f>
        <v/>
      </c>
    </row>
    <row r="3" customHeight="1" spans="1:8">
      <c r="A3" s="4" t="str">
        <f>"评估基准日："&amp;TEXT(基本信息输入表!M7,"yyyy年mm月dd日")</f>
        <v>评估基准日：2024年06月30日</v>
      </c>
      <c r="H3" s="5" t="str">
        <v/>
      </c>
    </row>
    <row r="4" ht="14.25" customHeight="1" spans="1:8">
      <c r="A4" s="4"/>
      <c r="B4" s="4"/>
      <c r="C4" s="4"/>
      <c r="D4" s="4"/>
      <c r="E4" s="4"/>
      <c r="F4" s="8" t="s">
        <v>1271</v>
      </c>
      <c r="H4" s="5" t="str">
        <v/>
      </c>
    </row>
    <row r="5" customHeight="1" spans="1:8">
      <c r="A5" s="3" t="str">
        <f>基本信息输入表!K6&amp;"："&amp;基本信息输入表!M6</f>
        <v>产权持有单位：贵州林东煤业发展有限责任公司</v>
      </c>
      <c r="F5" s="8" t="s">
        <v>445</v>
      </c>
      <c r="H5" s="5" t="str">
        <v/>
      </c>
    </row>
    <row r="6" s="2" customFormat="1" customHeight="1" spans="1:8">
      <c r="A6" s="11" t="s">
        <v>472</v>
      </c>
      <c r="B6" s="11" t="s">
        <v>766</v>
      </c>
      <c r="C6" s="11" t="s">
        <v>594</v>
      </c>
      <c r="D6" s="12" t="s">
        <v>215</v>
      </c>
      <c r="E6" s="11" t="s">
        <v>216</v>
      </c>
      <c r="F6" s="11" t="s">
        <v>348</v>
      </c>
      <c r="G6" s="2" t="s">
        <v>518</v>
      </c>
      <c r="H6" s="26" t="str">
        <v/>
      </c>
    </row>
    <row r="7" ht="15" customHeight="1" spans="1:8">
      <c r="A7" s="13" t="str">
        <f t="shared" ref="A7" si="0">IF(B7="","",ROW()-6)</f>
        <v/>
      </c>
      <c r="B7" s="14"/>
      <c r="C7" s="15"/>
      <c r="D7" s="16"/>
      <c r="E7" s="16">
        <f>D7</f>
        <v>0</v>
      </c>
      <c r="F7" s="14"/>
      <c r="G7" s="4" t="str">
        <f>"A"&amp;ROW()-6</f>
        <v>A1</v>
      </c>
      <c r="H7" s="5" t="str">
        <v/>
      </c>
    </row>
    <row r="8" ht="15" customHeight="1" spans="1:7">
      <c r="A8" s="13" t="str">
        <f t="shared" ref="A8:A26" si="1">IF(B8="","",ROW()-6)</f>
        <v/>
      </c>
      <c r="B8" s="14"/>
      <c r="C8" s="15"/>
      <c r="D8" s="16"/>
      <c r="E8" s="16">
        <f t="shared" ref="E8:E26" si="2">D8</f>
        <v>0</v>
      </c>
      <c r="F8" s="14"/>
      <c r="G8" s="4" t="str">
        <f t="shared" ref="G8:G26" si="3">"A"&amp;ROW()-6</f>
        <v>A2</v>
      </c>
    </row>
    <row r="9" ht="15" customHeight="1" spans="1:7">
      <c r="A9" s="13" t="str">
        <f t="shared" si="1"/>
        <v/>
      </c>
      <c r="B9" s="14"/>
      <c r="C9" s="15"/>
      <c r="D9" s="16"/>
      <c r="E9" s="16">
        <f t="shared" si="2"/>
        <v>0</v>
      </c>
      <c r="F9" s="14"/>
      <c r="G9" s="4" t="str">
        <f t="shared" si="3"/>
        <v>A3</v>
      </c>
    </row>
    <row r="10" ht="15" customHeight="1" spans="1:7">
      <c r="A10" s="13" t="str">
        <f t="shared" si="1"/>
        <v/>
      </c>
      <c r="B10" s="14"/>
      <c r="C10" s="15"/>
      <c r="D10" s="16"/>
      <c r="E10" s="16">
        <f t="shared" si="2"/>
        <v>0</v>
      </c>
      <c r="F10" s="14"/>
      <c r="G10" s="4" t="str">
        <f t="shared" si="3"/>
        <v>A4</v>
      </c>
    </row>
    <row r="11" ht="15" customHeight="1" spans="1:7">
      <c r="A11" s="13" t="str">
        <f t="shared" si="1"/>
        <v/>
      </c>
      <c r="B11" s="14"/>
      <c r="C11" s="15"/>
      <c r="D11" s="16"/>
      <c r="E11" s="16">
        <f t="shared" si="2"/>
        <v>0</v>
      </c>
      <c r="F11" s="14"/>
      <c r="G11" s="4" t="str">
        <f t="shared" si="3"/>
        <v>A5</v>
      </c>
    </row>
    <row r="12" ht="15" customHeight="1" spans="1:7">
      <c r="A12" s="13" t="str">
        <f t="shared" si="1"/>
        <v/>
      </c>
      <c r="B12" s="14"/>
      <c r="C12" s="15"/>
      <c r="D12" s="16"/>
      <c r="E12" s="16">
        <f t="shared" si="2"/>
        <v>0</v>
      </c>
      <c r="F12" s="14"/>
      <c r="G12" s="4" t="str">
        <f t="shared" si="3"/>
        <v>A6</v>
      </c>
    </row>
    <row r="13" ht="15" customHeight="1" spans="1:7">
      <c r="A13" s="13" t="str">
        <f t="shared" si="1"/>
        <v/>
      </c>
      <c r="B13" s="14"/>
      <c r="C13" s="15"/>
      <c r="D13" s="16"/>
      <c r="E13" s="16">
        <f t="shared" si="2"/>
        <v>0</v>
      </c>
      <c r="F13" s="14"/>
      <c r="G13" s="4" t="str">
        <f t="shared" si="3"/>
        <v>A7</v>
      </c>
    </row>
    <row r="14" ht="15" customHeight="1" spans="1:7">
      <c r="A14" s="13" t="str">
        <f t="shared" si="1"/>
        <v/>
      </c>
      <c r="B14" s="14"/>
      <c r="C14" s="15"/>
      <c r="D14" s="16"/>
      <c r="E14" s="16">
        <f t="shared" si="2"/>
        <v>0</v>
      </c>
      <c r="F14" s="14"/>
      <c r="G14" s="4" t="str">
        <f t="shared" si="3"/>
        <v>A8</v>
      </c>
    </row>
    <row r="15" ht="15" customHeight="1" spans="1:7">
      <c r="A15" s="13" t="str">
        <f t="shared" si="1"/>
        <v/>
      </c>
      <c r="B15" s="14"/>
      <c r="C15" s="15"/>
      <c r="D15" s="16"/>
      <c r="E15" s="16">
        <f t="shared" si="2"/>
        <v>0</v>
      </c>
      <c r="F15" s="14"/>
      <c r="G15" s="4" t="str">
        <f t="shared" si="3"/>
        <v>A9</v>
      </c>
    </row>
    <row r="16" ht="15" customHeight="1" spans="1:7">
      <c r="A16" s="13" t="str">
        <f t="shared" si="1"/>
        <v/>
      </c>
      <c r="B16" s="14"/>
      <c r="C16" s="15"/>
      <c r="D16" s="16"/>
      <c r="E16" s="16">
        <f t="shared" si="2"/>
        <v>0</v>
      </c>
      <c r="F16" s="14"/>
      <c r="G16" s="4" t="str">
        <f t="shared" si="3"/>
        <v>A10</v>
      </c>
    </row>
    <row r="17" ht="15" customHeight="1" spans="1:7">
      <c r="A17" s="13" t="str">
        <f t="shared" si="1"/>
        <v/>
      </c>
      <c r="B17" s="14"/>
      <c r="C17" s="15"/>
      <c r="D17" s="16"/>
      <c r="E17" s="16">
        <f t="shared" si="2"/>
        <v>0</v>
      </c>
      <c r="F17" s="14"/>
      <c r="G17" s="4" t="str">
        <f t="shared" si="3"/>
        <v>A11</v>
      </c>
    </row>
    <row r="18" ht="15" customHeight="1" spans="1:7">
      <c r="A18" s="13" t="str">
        <f t="shared" si="1"/>
        <v/>
      </c>
      <c r="B18" s="14"/>
      <c r="C18" s="15"/>
      <c r="D18" s="16"/>
      <c r="E18" s="16">
        <f t="shared" si="2"/>
        <v>0</v>
      </c>
      <c r="F18" s="14"/>
      <c r="G18" s="4" t="str">
        <f t="shared" si="3"/>
        <v>A12</v>
      </c>
    </row>
    <row r="19" ht="15" customHeight="1" spans="1:7">
      <c r="A19" s="13" t="str">
        <f t="shared" si="1"/>
        <v/>
      </c>
      <c r="B19" s="14"/>
      <c r="C19" s="15"/>
      <c r="D19" s="16"/>
      <c r="E19" s="16">
        <f t="shared" si="2"/>
        <v>0</v>
      </c>
      <c r="F19" s="14"/>
      <c r="G19" s="4" t="str">
        <f t="shared" si="3"/>
        <v>A13</v>
      </c>
    </row>
    <row r="20" ht="15" customHeight="1" spans="1:7">
      <c r="A20" s="13" t="str">
        <f t="shared" si="1"/>
        <v/>
      </c>
      <c r="B20" s="14"/>
      <c r="C20" s="15"/>
      <c r="D20" s="16"/>
      <c r="E20" s="16">
        <f t="shared" si="2"/>
        <v>0</v>
      </c>
      <c r="F20" s="14"/>
      <c r="G20" s="4" t="str">
        <f t="shared" si="3"/>
        <v>A14</v>
      </c>
    </row>
    <row r="21" ht="15" customHeight="1" spans="1:7">
      <c r="A21" s="13" t="str">
        <f t="shared" si="1"/>
        <v/>
      </c>
      <c r="B21" s="14"/>
      <c r="C21" s="15"/>
      <c r="D21" s="16"/>
      <c r="E21" s="16">
        <f t="shared" si="2"/>
        <v>0</v>
      </c>
      <c r="F21" s="14"/>
      <c r="G21" s="4" t="str">
        <f t="shared" si="3"/>
        <v>A15</v>
      </c>
    </row>
    <row r="22" ht="15" customHeight="1" spans="1:7">
      <c r="A22" s="13" t="str">
        <f t="shared" si="1"/>
        <v/>
      </c>
      <c r="B22" s="14"/>
      <c r="C22" s="15"/>
      <c r="D22" s="16"/>
      <c r="E22" s="16">
        <f t="shared" si="2"/>
        <v>0</v>
      </c>
      <c r="F22" s="14"/>
      <c r="G22" s="4" t="str">
        <f t="shared" si="3"/>
        <v>A16</v>
      </c>
    </row>
    <row r="23" ht="15" customHeight="1" spans="1:7">
      <c r="A23" s="13" t="str">
        <f t="shared" si="1"/>
        <v/>
      </c>
      <c r="B23" s="14"/>
      <c r="C23" s="15"/>
      <c r="D23" s="16"/>
      <c r="E23" s="16">
        <f t="shared" si="2"/>
        <v>0</v>
      </c>
      <c r="F23" s="14"/>
      <c r="G23" s="4" t="str">
        <f t="shared" si="3"/>
        <v>A17</v>
      </c>
    </row>
    <row r="24" ht="15" customHeight="1" spans="1:7">
      <c r="A24" s="13" t="str">
        <f t="shared" si="1"/>
        <v/>
      </c>
      <c r="B24" s="14"/>
      <c r="C24" s="15"/>
      <c r="D24" s="16"/>
      <c r="E24" s="16">
        <f t="shared" si="2"/>
        <v>0</v>
      </c>
      <c r="F24" s="14"/>
      <c r="G24" s="4" t="str">
        <f t="shared" si="3"/>
        <v>A18</v>
      </c>
    </row>
    <row r="25" ht="15" customHeight="1" spans="1:7">
      <c r="A25" s="13" t="str">
        <f t="shared" si="1"/>
        <v/>
      </c>
      <c r="B25" s="14"/>
      <c r="C25" s="15"/>
      <c r="D25" s="16"/>
      <c r="E25" s="16">
        <f t="shared" si="2"/>
        <v>0</v>
      </c>
      <c r="F25" s="14"/>
      <c r="G25" s="4" t="str">
        <f t="shared" si="3"/>
        <v>A19</v>
      </c>
    </row>
    <row r="26" ht="15" customHeight="1" spans="1:8">
      <c r="A26" s="13" t="str">
        <f t="shared" si="1"/>
        <v/>
      </c>
      <c r="B26" s="14"/>
      <c r="C26" s="15"/>
      <c r="D26" s="16"/>
      <c r="E26" s="16">
        <f t="shared" si="2"/>
        <v>0</v>
      </c>
      <c r="F26" s="14"/>
      <c r="G26" s="4" t="str">
        <f t="shared" si="3"/>
        <v>A20</v>
      </c>
      <c r="H26" s="5" t="str">
        <f t="array" ref="H26:H29">""</f>
        <v/>
      </c>
    </row>
    <row r="27" ht="15" customHeight="1" spans="1:8">
      <c r="A27" s="17" t="s">
        <v>299</v>
      </c>
      <c r="B27" s="18"/>
      <c r="C27" s="19"/>
      <c r="D27" s="31">
        <f>SUM(D7:D26)</f>
        <v>0</v>
      </c>
      <c r="E27" s="31">
        <f>SUM(E7:E26)</f>
        <v>0</v>
      </c>
      <c r="F27" s="21"/>
      <c r="H27" s="5" t="str">
        <v/>
      </c>
    </row>
    <row r="28" customHeight="1" spans="1:8">
      <c r="A28" s="3" t="str">
        <f>基本信息输入表!$K$6&amp;"填表人："&amp;基本信息输入表!$M$96</f>
        <v>产权持有单位填表人：</v>
      </c>
      <c r="E28" s="3" t="str">
        <f>"评估人员："&amp;基本信息输入表!$Q$96</f>
        <v>评估人员：</v>
      </c>
      <c r="G28" s="3" t="s">
        <v>474</v>
      </c>
      <c r="H28" s="5" t="str">
        <v/>
      </c>
    </row>
    <row r="29" customHeight="1" spans="1:8">
      <c r="A29" s="3" t="str">
        <f>"填表日期："&amp;YEAR(基本信息输入表!$O$96)&amp;"年"&amp;MONTH(基本信息输入表!$O$96)&amp;"月"&amp;DAY(基本信息输入表!$O$96)&amp;"日"</f>
        <v>填表日期：1900年1月0日</v>
      </c>
      <c r="H29" s="5" t="str">
        <v/>
      </c>
    </row>
  </sheetData>
  <mergeCells count="3">
    <mergeCell ref="A2:F2"/>
    <mergeCell ref="A3:F3"/>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3"/>
  <dimension ref="A1:J29"/>
  <sheetViews>
    <sheetView showGridLines="0" workbookViewId="0">
      <selection activeCell="G25" sqref="G25"/>
    </sheetView>
  </sheetViews>
  <sheetFormatPr defaultColWidth="9" defaultRowHeight="15.75" customHeight="1"/>
  <cols>
    <col min="1" max="1" width="7.81666666666667" style="3" customWidth="1"/>
    <col min="2" max="3" width="18" style="3" customWidth="1"/>
    <col min="4" max="4" width="13.8166666666667" style="3" customWidth="1"/>
    <col min="5" max="5" width="18.3166666666667" style="3" customWidth="1"/>
    <col min="6" max="6" width="15.1916666666667" style="3" customWidth="1"/>
    <col min="7" max="7" width="18" style="3" customWidth="1"/>
    <col min="8" max="8" width="16.6916666666667" style="3" customWidth="1"/>
    <col min="9" max="9" width="15.3166666666667" style="3" customWidth="1"/>
    <col min="10" max="10" width="5.69166666666667" style="5" customWidth="1"/>
    <col min="11" max="11" width="9" style="3" customWidth="1"/>
    <col min="12" max="16384" width="9" style="3"/>
  </cols>
  <sheetData>
    <row r="1" customHeight="1" spans="1:10">
      <c r="A1" s="6" t="s">
        <v>0</v>
      </c>
      <c r="I1" s="22" t="str">
        <f t="array" ref="I1:J1">"请勿删除或清空该列内容"</f>
        <v>请勿删除或清空该列内容</v>
      </c>
      <c r="J1" s="23" t="str">
        <v>请勿删除或清空该列内容</v>
      </c>
    </row>
    <row r="2" s="1" customFormat="1" ht="30" customHeight="1" spans="1:10">
      <c r="A2" s="7" t="s">
        <v>1272</v>
      </c>
      <c r="J2" s="25" t="str">
        <f t="array" ref="J2:J7">""</f>
        <v/>
      </c>
    </row>
    <row r="3" customHeight="1" spans="1:10">
      <c r="A3" s="4" t="str">
        <f>"评估基准日："&amp;TEXT(基本信息输入表!M7,"yyyy年mm月dd日")</f>
        <v>评估基准日：2024年06月30日</v>
      </c>
      <c r="J3" s="5" t="str">
        <v/>
      </c>
    </row>
    <row r="4" ht="14.25" customHeight="1" spans="1:10">
      <c r="A4" s="4"/>
      <c r="B4" s="4"/>
      <c r="C4" s="4"/>
      <c r="D4" s="4"/>
      <c r="E4" s="4"/>
      <c r="F4" s="4"/>
      <c r="G4" s="4"/>
      <c r="H4" s="8" t="s">
        <v>1273</v>
      </c>
      <c r="J4" s="5" t="str">
        <v/>
      </c>
    </row>
    <row r="5" customHeight="1" spans="1:10">
      <c r="A5" s="3" t="str">
        <f>基本信息输入表!K6&amp;"："&amp;基本信息输入表!M6</f>
        <v>产权持有单位：贵州林东煤业发展有限责任公司</v>
      </c>
      <c r="H5" s="8" t="s">
        <v>445</v>
      </c>
      <c r="J5" s="5" t="str">
        <v/>
      </c>
    </row>
    <row r="6" s="2" customFormat="1" customHeight="1" spans="1:10">
      <c r="A6" s="11" t="s">
        <v>472</v>
      </c>
      <c r="B6" s="11" t="s">
        <v>1274</v>
      </c>
      <c r="C6" s="11" t="s">
        <v>594</v>
      </c>
      <c r="D6" s="11" t="s">
        <v>1275</v>
      </c>
      <c r="E6" s="12" t="s">
        <v>215</v>
      </c>
      <c r="F6" s="11" t="s">
        <v>1276</v>
      </c>
      <c r="G6" s="11" t="s">
        <v>216</v>
      </c>
      <c r="H6" s="11" t="s">
        <v>348</v>
      </c>
      <c r="I6" s="2" t="s">
        <v>518</v>
      </c>
      <c r="J6" s="26" t="str">
        <v/>
      </c>
    </row>
    <row r="7" ht="15" customHeight="1" spans="1:10">
      <c r="A7" s="13" t="str">
        <f t="shared" ref="A7" si="0">IF(D7="","",ROW()-6)</f>
        <v/>
      </c>
      <c r="B7" s="14"/>
      <c r="C7" s="15"/>
      <c r="D7" s="14"/>
      <c r="E7" s="16"/>
      <c r="F7" s="41"/>
      <c r="G7" s="16">
        <f>E7</f>
        <v>0</v>
      </c>
      <c r="H7" s="14"/>
      <c r="I7" s="4" t="str">
        <f>"A"&amp;ROW()-6</f>
        <v>A1</v>
      </c>
      <c r="J7" s="5" t="str">
        <v/>
      </c>
    </row>
    <row r="8" ht="15" customHeight="1" spans="1:9">
      <c r="A8" s="13" t="str">
        <f t="shared" ref="A8:A26" si="1">IF(D8="","",ROW()-6)</f>
        <v/>
      </c>
      <c r="B8" s="14"/>
      <c r="C8" s="15"/>
      <c r="D8" s="14"/>
      <c r="E8" s="16"/>
      <c r="F8" s="41"/>
      <c r="G8" s="16">
        <f t="shared" ref="G8:G26" si="2">E8</f>
        <v>0</v>
      </c>
      <c r="H8" s="14"/>
      <c r="I8" s="4" t="str">
        <f t="shared" ref="I8:I26" si="3">"A"&amp;ROW()-6</f>
        <v>A2</v>
      </c>
    </row>
    <row r="9" ht="15" customHeight="1" spans="1:9">
      <c r="A9" s="13" t="str">
        <f t="shared" si="1"/>
        <v/>
      </c>
      <c r="B9" s="14"/>
      <c r="C9" s="15"/>
      <c r="D9" s="14"/>
      <c r="E9" s="16"/>
      <c r="F9" s="41"/>
      <c r="G9" s="16">
        <f t="shared" si="2"/>
        <v>0</v>
      </c>
      <c r="H9" s="14"/>
      <c r="I9" s="4" t="str">
        <f t="shared" si="3"/>
        <v>A3</v>
      </c>
    </row>
    <row r="10" ht="15" customHeight="1" spans="1:9">
      <c r="A10" s="13" t="str">
        <f t="shared" si="1"/>
        <v/>
      </c>
      <c r="B10" s="14"/>
      <c r="C10" s="15"/>
      <c r="D10" s="14"/>
      <c r="E10" s="16"/>
      <c r="F10" s="41"/>
      <c r="G10" s="16">
        <f t="shared" si="2"/>
        <v>0</v>
      </c>
      <c r="H10" s="14"/>
      <c r="I10" s="4" t="str">
        <f t="shared" si="3"/>
        <v>A4</v>
      </c>
    </row>
    <row r="11" ht="15" customHeight="1" spans="1:9">
      <c r="A11" s="13" t="str">
        <f t="shared" si="1"/>
        <v/>
      </c>
      <c r="B11" s="14"/>
      <c r="C11" s="15"/>
      <c r="D11" s="14"/>
      <c r="E11" s="16"/>
      <c r="F11" s="41"/>
      <c r="G11" s="16">
        <f t="shared" si="2"/>
        <v>0</v>
      </c>
      <c r="H11" s="14"/>
      <c r="I11" s="4" t="str">
        <f t="shared" si="3"/>
        <v>A5</v>
      </c>
    </row>
    <row r="12" ht="15" customHeight="1" spans="1:9">
      <c r="A12" s="13" t="str">
        <f t="shared" si="1"/>
        <v/>
      </c>
      <c r="B12" s="14"/>
      <c r="C12" s="15"/>
      <c r="D12" s="14"/>
      <c r="E12" s="16"/>
      <c r="F12" s="41"/>
      <c r="G12" s="16">
        <f t="shared" si="2"/>
        <v>0</v>
      </c>
      <c r="H12" s="14"/>
      <c r="I12" s="4" t="str">
        <f t="shared" si="3"/>
        <v>A6</v>
      </c>
    </row>
    <row r="13" ht="15" customHeight="1" spans="1:9">
      <c r="A13" s="13" t="str">
        <f t="shared" si="1"/>
        <v/>
      </c>
      <c r="B13" s="14"/>
      <c r="C13" s="15"/>
      <c r="D13" s="14"/>
      <c r="E13" s="16"/>
      <c r="F13" s="41"/>
      <c r="G13" s="16">
        <f t="shared" si="2"/>
        <v>0</v>
      </c>
      <c r="H13" s="14"/>
      <c r="I13" s="4" t="str">
        <f t="shared" si="3"/>
        <v>A7</v>
      </c>
    </row>
    <row r="14" ht="15" customHeight="1" spans="1:9">
      <c r="A14" s="13" t="str">
        <f t="shared" si="1"/>
        <v/>
      </c>
      <c r="B14" s="14"/>
      <c r="C14" s="15"/>
      <c r="D14" s="14"/>
      <c r="E14" s="16"/>
      <c r="F14" s="41"/>
      <c r="G14" s="16">
        <f t="shared" si="2"/>
        <v>0</v>
      </c>
      <c r="H14" s="14"/>
      <c r="I14" s="4" t="str">
        <f t="shared" si="3"/>
        <v>A8</v>
      </c>
    </row>
    <row r="15" ht="15" customHeight="1" spans="1:9">
      <c r="A15" s="13" t="str">
        <f t="shared" si="1"/>
        <v/>
      </c>
      <c r="B15" s="14"/>
      <c r="C15" s="15"/>
      <c r="D15" s="14"/>
      <c r="E15" s="16"/>
      <c r="F15" s="41"/>
      <c r="G15" s="16">
        <f t="shared" si="2"/>
        <v>0</v>
      </c>
      <c r="H15" s="14"/>
      <c r="I15" s="4" t="str">
        <f t="shared" si="3"/>
        <v>A9</v>
      </c>
    </row>
    <row r="16" ht="15" customHeight="1" spans="1:9">
      <c r="A16" s="13" t="str">
        <f t="shared" si="1"/>
        <v/>
      </c>
      <c r="B16" s="14"/>
      <c r="C16" s="15"/>
      <c r="D16" s="14"/>
      <c r="E16" s="16"/>
      <c r="F16" s="41"/>
      <c r="G16" s="16">
        <f t="shared" si="2"/>
        <v>0</v>
      </c>
      <c r="H16" s="14"/>
      <c r="I16" s="4" t="str">
        <f t="shared" si="3"/>
        <v>A10</v>
      </c>
    </row>
    <row r="17" ht="15" customHeight="1" spans="1:9">
      <c r="A17" s="13" t="str">
        <f t="shared" si="1"/>
        <v/>
      </c>
      <c r="B17" s="14"/>
      <c r="C17" s="15"/>
      <c r="D17" s="14"/>
      <c r="E17" s="16"/>
      <c r="F17" s="41"/>
      <c r="G17" s="16">
        <f t="shared" si="2"/>
        <v>0</v>
      </c>
      <c r="H17" s="14"/>
      <c r="I17" s="4" t="str">
        <f t="shared" si="3"/>
        <v>A11</v>
      </c>
    </row>
    <row r="18" ht="15" customHeight="1" spans="1:9">
      <c r="A18" s="13" t="str">
        <f t="shared" si="1"/>
        <v/>
      </c>
      <c r="B18" s="14"/>
      <c r="C18" s="15"/>
      <c r="D18" s="14"/>
      <c r="E18" s="16"/>
      <c r="F18" s="41"/>
      <c r="G18" s="16">
        <f t="shared" si="2"/>
        <v>0</v>
      </c>
      <c r="H18" s="14"/>
      <c r="I18" s="4" t="str">
        <f t="shared" si="3"/>
        <v>A12</v>
      </c>
    </row>
    <row r="19" ht="15" customHeight="1" spans="1:9">
      <c r="A19" s="13" t="str">
        <f t="shared" si="1"/>
        <v/>
      </c>
      <c r="B19" s="14"/>
      <c r="C19" s="15"/>
      <c r="D19" s="14"/>
      <c r="E19" s="16"/>
      <c r="F19" s="41"/>
      <c r="G19" s="16">
        <f t="shared" si="2"/>
        <v>0</v>
      </c>
      <c r="H19" s="14"/>
      <c r="I19" s="4" t="str">
        <f t="shared" si="3"/>
        <v>A13</v>
      </c>
    </row>
    <row r="20" ht="15" customHeight="1" spans="1:9">
      <c r="A20" s="13" t="str">
        <f t="shared" si="1"/>
        <v/>
      </c>
      <c r="B20" s="14"/>
      <c r="C20" s="15"/>
      <c r="D20" s="14"/>
      <c r="E20" s="16"/>
      <c r="F20" s="41"/>
      <c r="G20" s="16">
        <f t="shared" si="2"/>
        <v>0</v>
      </c>
      <c r="H20" s="14"/>
      <c r="I20" s="4" t="str">
        <f t="shared" si="3"/>
        <v>A14</v>
      </c>
    </row>
    <row r="21" ht="15" customHeight="1" spans="1:9">
      <c r="A21" s="13" t="str">
        <f t="shared" si="1"/>
        <v/>
      </c>
      <c r="B21" s="14"/>
      <c r="C21" s="15"/>
      <c r="D21" s="14"/>
      <c r="E21" s="16"/>
      <c r="F21" s="41"/>
      <c r="G21" s="16">
        <f t="shared" si="2"/>
        <v>0</v>
      </c>
      <c r="H21" s="14"/>
      <c r="I21" s="4" t="str">
        <f t="shared" si="3"/>
        <v>A15</v>
      </c>
    </row>
    <row r="22" ht="15" customHeight="1" spans="1:9">
      <c r="A22" s="13" t="str">
        <f t="shared" si="1"/>
        <v/>
      </c>
      <c r="B22" s="14"/>
      <c r="C22" s="15"/>
      <c r="D22" s="14"/>
      <c r="E22" s="16"/>
      <c r="F22" s="41"/>
      <c r="G22" s="16">
        <f t="shared" si="2"/>
        <v>0</v>
      </c>
      <c r="H22" s="14"/>
      <c r="I22" s="4" t="str">
        <f t="shared" si="3"/>
        <v>A16</v>
      </c>
    </row>
    <row r="23" ht="15" customHeight="1" spans="1:9">
      <c r="A23" s="13" t="str">
        <f t="shared" si="1"/>
        <v/>
      </c>
      <c r="B23" s="14"/>
      <c r="C23" s="15"/>
      <c r="D23" s="14"/>
      <c r="E23" s="16"/>
      <c r="F23" s="41"/>
      <c r="G23" s="16">
        <f t="shared" si="2"/>
        <v>0</v>
      </c>
      <c r="H23" s="14"/>
      <c r="I23" s="4" t="str">
        <f t="shared" si="3"/>
        <v>A17</v>
      </c>
    </row>
    <row r="24" ht="15" customHeight="1" spans="1:9">
      <c r="A24" s="13" t="str">
        <f t="shared" si="1"/>
        <v/>
      </c>
      <c r="B24" s="14"/>
      <c r="C24" s="15"/>
      <c r="D24" s="14"/>
      <c r="E24" s="16"/>
      <c r="F24" s="41"/>
      <c r="G24" s="16">
        <f t="shared" si="2"/>
        <v>0</v>
      </c>
      <c r="H24" s="14"/>
      <c r="I24" s="4" t="str">
        <f t="shared" si="3"/>
        <v>A18</v>
      </c>
    </row>
    <row r="25" ht="15" customHeight="1" spans="1:9">
      <c r="A25" s="13" t="str">
        <f t="shared" si="1"/>
        <v/>
      </c>
      <c r="B25" s="14"/>
      <c r="C25" s="15"/>
      <c r="D25" s="14"/>
      <c r="E25" s="16"/>
      <c r="F25" s="41"/>
      <c r="G25" s="16">
        <f t="shared" si="2"/>
        <v>0</v>
      </c>
      <c r="H25" s="14"/>
      <c r="I25" s="4" t="str">
        <f t="shared" si="3"/>
        <v>A19</v>
      </c>
    </row>
    <row r="26" ht="15" customHeight="1" spans="1:10">
      <c r="A26" s="13" t="str">
        <f t="shared" si="1"/>
        <v/>
      </c>
      <c r="B26" s="14"/>
      <c r="C26" s="15"/>
      <c r="D26" s="14"/>
      <c r="E26" s="16"/>
      <c r="F26" s="41"/>
      <c r="G26" s="16">
        <f t="shared" si="2"/>
        <v>0</v>
      </c>
      <c r="H26" s="14"/>
      <c r="I26" s="4" t="str">
        <f t="shared" si="3"/>
        <v>A20</v>
      </c>
      <c r="J26" s="5" t="str">
        <f t="array" ref="J26:J29">""</f>
        <v/>
      </c>
    </row>
    <row r="27" ht="15" customHeight="1" spans="1:10">
      <c r="A27" s="17" t="s">
        <v>299</v>
      </c>
      <c r="B27" s="18"/>
      <c r="C27" s="19"/>
      <c r="D27" s="19"/>
      <c r="E27" s="31">
        <f>SUM(E7:E26)</f>
        <v>0</v>
      </c>
      <c r="F27" s="31"/>
      <c r="G27" s="31">
        <f>SUM(G7:G26)</f>
        <v>0</v>
      </c>
      <c r="H27" s="21"/>
      <c r="J27" s="5" t="str">
        <v/>
      </c>
    </row>
    <row r="28" customHeight="1" spans="1:10">
      <c r="A28" s="3" t="str">
        <f>基本信息输入表!$K$6&amp;"填表人："&amp;基本信息输入表!$M$97</f>
        <v>产权持有单位填表人：</v>
      </c>
      <c r="G28" s="3" t="str">
        <f>"评估人员："&amp;基本信息输入表!$Q$97</f>
        <v>评估人员：</v>
      </c>
      <c r="I28" s="3" t="s">
        <v>474</v>
      </c>
      <c r="J28" s="5" t="str">
        <v/>
      </c>
    </row>
    <row r="29" customHeight="1" spans="1:10">
      <c r="A29" s="3" t="str">
        <f>"填表日期："&amp;YEAR(基本信息输入表!$O$97)&amp;"年"&amp;MONTH(基本信息输入表!$O$97)&amp;"月"&amp;DAY(基本信息输入表!$O$97)&amp;"日"</f>
        <v>填表日期：1900年1月0日</v>
      </c>
      <c r="J29" s="5" t="str">
        <v/>
      </c>
    </row>
  </sheetData>
  <mergeCells count="3">
    <mergeCell ref="A2:H2"/>
    <mergeCell ref="A3:H3"/>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4"/>
  <dimension ref="A1:N29"/>
  <sheetViews>
    <sheetView showGridLines="0" workbookViewId="0">
      <selection activeCell="G25" sqref="G25"/>
    </sheetView>
  </sheetViews>
  <sheetFormatPr defaultColWidth="9" defaultRowHeight="15.75" customHeight="1"/>
  <cols>
    <col min="1" max="1" width="10.1916666666667" style="3" customWidth="1"/>
    <col min="2" max="2" width="13.6916666666667" style="3" customWidth="1"/>
    <col min="3" max="7" width="10.1916666666667" style="3" customWidth="1"/>
    <col min="8" max="9" width="4.81666666666667" style="3" customWidth="1"/>
    <col min="10" max="11" width="10.1916666666667" style="3" customWidth="1"/>
    <col min="12" max="12" width="17.1916666666667" style="3" customWidth="1"/>
    <col min="13" max="13" width="15.6916666666667" style="3" customWidth="1"/>
    <col min="14" max="14" width="6.19166666666667" style="5" customWidth="1"/>
    <col min="15" max="15" width="9" style="3" customWidth="1"/>
    <col min="16" max="16384" width="9" style="3"/>
  </cols>
  <sheetData>
    <row r="1" customHeight="1" spans="1:14">
      <c r="A1" s="6" t="s">
        <v>0</v>
      </c>
      <c r="M1" s="22" t="str">
        <f t="array" ref="M1:N1">"请勿删除或清空该列内容"</f>
        <v>请勿删除或清空该列内容</v>
      </c>
      <c r="N1" s="23" t="str">
        <v>请勿删除或清空该列内容</v>
      </c>
    </row>
    <row r="2" s="1" customFormat="1" ht="30" customHeight="1" spans="1:14">
      <c r="A2" s="7" t="s">
        <v>1277</v>
      </c>
      <c r="N2" s="25" t="str">
        <f t="array" ref="N2:N7">""</f>
        <v/>
      </c>
    </row>
    <row r="3" customHeight="1" spans="1:14">
      <c r="A3" s="4" t="str">
        <f>"评估基准日："&amp;TEXT(基本信息输入表!M7,"yyyy年mm月dd日")</f>
        <v>评估基准日：2024年06月30日</v>
      </c>
      <c r="N3" s="5" t="str">
        <v/>
      </c>
    </row>
    <row r="4" ht="14.25" customHeight="1" spans="1:14">
      <c r="A4" s="4"/>
      <c r="B4" s="4"/>
      <c r="C4" s="4"/>
      <c r="D4" s="4"/>
      <c r="E4" s="4"/>
      <c r="F4" s="4"/>
      <c r="G4" s="4"/>
      <c r="H4" s="4"/>
      <c r="I4" s="4"/>
      <c r="J4" s="4"/>
      <c r="K4" s="4"/>
      <c r="L4" s="8" t="s">
        <v>1278</v>
      </c>
      <c r="N4" s="5" t="str">
        <v/>
      </c>
    </row>
    <row r="5" customHeight="1" spans="1:14">
      <c r="A5" s="9" t="str">
        <f>基本信息输入表!K6&amp;"："&amp;基本信息输入表!M6</f>
        <v>产权持有单位：贵州林东煤业发展有限责任公司</v>
      </c>
      <c r="B5" s="10"/>
      <c r="C5" s="10"/>
      <c r="D5" s="10"/>
      <c r="L5" s="8" t="s">
        <v>445</v>
      </c>
      <c r="N5" s="5" t="str">
        <v/>
      </c>
    </row>
    <row r="6" s="2" customFormat="1" customHeight="1" spans="1:14">
      <c r="A6" s="11" t="s">
        <v>472</v>
      </c>
      <c r="B6" s="11" t="s">
        <v>580</v>
      </c>
      <c r="C6" s="11" t="s">
        <v>594</v>
      </c>
      <c r="D6" s="11" t="s">
        <v>593</v>
      </c>
      <c r="E6" s="12" t="s">
        <v>215</v>
      </c>
      <c r="F6" s="12" t="s">
        <v>853</v>
      </c>
      <c r="G6" s="12" t="s">
        <v>596</v>
      </c>
      <c r="H6" s="12" t="s">
        <v>530</v>
      </c>
      <c r="I6" s="12" t="s">
        <v>598</v>
      </c>
      <c r="J6" s="12" t="s">
        <v>599</v>
      </c>
      <c r="K6" s="11" t="s">
        <v>216</v>
      </c>
      <c r="L6" s="11" t="s">
        <v>348</v>
      </c>
      <c r="M6" s="2" t="s">
        <v>518</v>
      </c>
      <c r="N6" s="26" t="str">
        <v/>
      </c>
    </row>
    <row r="7" ht="15" customHeight="1" spans="1:14">
      <c r="A7" s="13" t="str">
        <f t="shared" ref="A7" si="0">IF(B7="","",ROW()-6)</f>
        <v/>
      </c>
      <c r="B7" s="14"/>
      <c r="C7" s="15"/>
      <c r="D7" s="14"/>
      <c r="E7" s="16"/>
      <c r="F7" s="16"/>
      <c r="G7" s="16"/>
      <c r="H7" s="16"/>
      <c r="I7" s="16"/>
      <c r="J7" s="16"/>
      <c r="K7" s="16">
        <f>E7</f>
        <v>0</v>
      </c>
      <c r="L7" s="14"/>
      <c r="M7" s="4" t="str">
        <f>"A"&amp;ROW()-6</f>
        <v>A1</v>
      </c>
      <c r="N7" s="5" t="str">
        <v/>
      </c>
    </row>
    <row r="8" ht="15" customHeight="1" spans="1:13">
      <c r="A8" s="13" t="str">
        <f t="shared" ref="A8:A26" si="1">IF(B8="","",ROW()-6)</f>
        <v/>
      </c>
      <c r="B8" s="14"/>
      <c r="C8" s="15"/>
      <c r="D8" s="14"/>
      <c r="E8" s="16"/>
      <c r="F8" s="16"/>
      <c r="G8" s="16"/>
      <c r="H8" s="16"/>
      <c r="I8" s="16"/>
      <c r="J8" s="16"/>
      <c r="K8" s="16">
        <f t="shared" ref="K8:K26" si="2">E8</f>
        <v>0</v>
      </c>
      <c r="L8" s="14"/>
      <c r="M8" s="4" t="str">
        <f t="shared" ref="M8:M26" si="3">"A"&amp;ROW()-6</f>
        <v>A2</v>
      </c>
    </row>
    <row r="9" ht="15" customHeight="1" spans="1:13">
      <c r="A9" s="13" t="str">
        <f t="shared" si="1"/>
        <v/>
      </c>
      <c r="B9" s="14"/>
      <c r="C9" s="15"/>
      <c r="D9" s="14"/>
      <c r="E9" s="16"/>
      <c r="F9" s="16"/>
      <c r="G9" s="16"/>
      <c r="H9" s="16"/>
      <c r="I9" s="16"/>
      <c r="J9" s="16"/>
      <c r="K9" s="16">
        <f t="shared" si="2"/>
        <v>0</v>
      </c>
      <c r="L9" s="14"/>
      <c r="M9" s="4" t="str">
        <f t="shared" si="3"/>
        <v>A3</v>
      </c>
    </row>
    <row r="10" ht="15" customHeight="1" spans="1:13">
      <c r="A10" s="13" t="str">
        <f t="shared" si="1"/>
        <v/>
      </c>
      <c r="B10" s="14"/>
      <c r="C10" s="15"/>
      <c r="D10" s="14"/>
      <c r="E10" s="16"/>
      <c r="F10" s="16"/>
      <c r="G10" s="16"/>
      <c r="H10" s="16"/>
      <c r="I10" s="16"/>
      <c r="J10" s="16"/>
      <c r="K10" s="16">
        <f t="shared" si="2"/>
        <v>0</v>
      </c>
      <c r="L10" s="14"/>
      <c r="M10" s="4" t="str">
        <f t="shared" si="3"/>
        <v>A4</v>
      </c>
    </row>
    <row r="11" ht="15" customHeight="1" spans="1:13">
      <c r="A11" s="13" t="str">
        <f t="shared" si="1"/>
        <v/>
      </c>
      <c r="B11" s="14"/>
      <c r="C11" s="15"/>
      <c r="D11" s="14"/>
      <c r="E11" s="16"/>
      <c r="F11" s="16"/>
      <c r="G11" s="16"/>
      <c r="H11" s="16"/>
      <c r="I11" s="16"/>
      <c r="J11" s="16"/>
      <c r="K11" s="16">
        <f t="shared" si="2"/>
        <v>0</v>
      </c>
      <c r="L11" s="14"/>
      <c r="M11" s="4" t="str">
        <f t="shared" si="3"/>
        <v>A5</v>
      </c>
    </row>
    <row r="12" ht="15" customHeight="1" spans="1:13">
      <c r="A12" s="13" t="str">
        <f t="shared" si="1"/>
        <v/>
      </c>
      <c r="B12" s="14"/>
      <c r="C12" s="15"/>
      <c r="D12" s="14"/>
      <c r="E12" s="16"/>
      <c r="F12" s="16"/>
      <c r="G12" s="16"/>
      <c r="H12" s="16"/>
      <c r="I12" s="16"/>
      <c r="J12" s="16"/>
      <c r="K12" s="16">
        <f t="shared" si="2"/>
        <v>0</v>
      </c>
      <c r="L12" s="14"/>
      <c r="M12" s="4" t="str">
        <f t="shared" si="3"/>
        <v>A6</v>
      </c>
    </row>
    <row r="13" ht="15" customHeight="1" spans="1:13">
      <c r="A13" s="13" t="str">
        <f t="shared" si="1"/>
        <v/>
      </c>
      <c r="B13" s="14"/>
      <c r="C13" s="15"/>
      <c r="D13" s="14"/>
      <c r="E13" s="16"/>
      <c r="F13" s="16"/>
      <c r="G13" s="16"/>
      <c r="H13" s="16"/>
      <c r="I13" s="16"/>
      <c r="J13" s="16"/>
      <c r="K13" s="16">
        <f t="shared" si="2"/>
        <v>0</v>
      </c>
      <c r="L13" s="14"/>
      <c r="M13" s="4" t="str">
        <f t="shared" si="3"/>
        <v>A7</v>
      </c>
    </row>
    <row r="14" ht="15" customHeight="1" spans="1:13">
      <c r="A14" s="13" t="str">
        <f t="shared" si="1"/>
        <v/>
      </c>
      <c r="B14" s="14"/>
      <c r="C14" s="15"/>
      <c r="D14" s="14"/>
      <c r="E14" s="16"/>
      <c r="F14" s="16"/>
      <c r="G14" s="16"/>
      <c r="H14" s="16"/>
      <c r="I14" s="16"/>
      <c r="J14" s="16"/>
      <c r="K14" s="16">
        <f t="shared" si="2"/>
        <v>0</v>
      </c>
      <c r="L14" s="14"/>
      <c r="M14" s="4" t="str">
        <f t="shared" si="3"/>
        <v>A8</v>
      </c>
    </row>
    <row r="15" ht="15" customHeight="1" spans="1:13">
      <c r="A15" s="13" t="str">
        <f t="shared" si="1"/>
        <v/>
      </c>
      <c r="B15" s="14"/>
      <c r="C15" s="15"/>
      <c r="D15" s="14"/>
      <c r="E15" s="16"/>
      <c r="F15" s="16"/>
      <c r="G15" s="16"/>
      <c r="H15" s="16"/>
      <c r="I15" s="16"/>
      <c r="J15" s="16"/>
      <c r="K15" s="16">
        <f t="shared" si="2"/>
        <v>0</v>
      </c>
      <c r="L15" s="14"/>
      <c r="M15" s="4" t="str">
        <f t="shared" si="3"/>
        <v>A9</v>
      </c>
    </row>
    <row r="16" ht="15" customHeight="1" spans="1:13">
      <c r="A16" s="13" t="str">
        <f t="shared" si="1"/>
        <v/>
      </c>
      <c r="B16" s="14"/>
      <c r="C16" s="15"/>
      <c r="D16" s="14"/>
      <c r="E16" s="16"/>
      <c r="F16" s="16"/>
      <c r="G16" s="16"/>
      <c r="H16" s="16"/>
      <c r="I16" s="16"/>
      <c r="J16" s="16"/>
      <c r="K16" s="16">
        <f t="shared" si="2"/>
        <v>0</v>
      </c>
      <c r="L16" s="14"/>
      <c r="M16" s="4" t="str">
        <f t="shared" si="3"/>
        <v>A10</v>
      </c>
    </row>
    <row r="17" ht="15" customHeight="1" spans="1:13">
      <c r="A17" s="13" t="str">
        <f t="shared" si="1"/>
        <v/>
      </c>
      <c r="B17" s="14"/>
      <c r="C17" s="15"/>
      <c r="D17" s="14"/>
      <c r="E17" s="16"/>
      <c r="F17" s="16"/>
      <c r="G17" s="16"/>
      <c r="H17" s="16"/>
      <c r="I17" s="16"/>
      <c r="J17" s="16"/>
      <c r="K17" s="16">
        <f t="shared" si="2"/>
        <v>0</v>
      </c>
      <c r="L17" s="14"/>
      <c r="M17" s="4" t="str">
        <f t="shared" si="3"/>
        <v>A11</v>
      </c>
    </row>
    <row r="18" ht="15" customHeight="1" spans="1:13">
      <c r="A18" s="13" t="str">
        <f t="shared" si="1"/>
        <v/>
      </c>
      <c r="B18" s="14"/>
      <c r="C18" s="15"/>
      <c r="D18" s="14"/>
      <c r="E18" s="16"/>
      <c r="F18" s="16"/>
      <c r="G18" s="16"/>
      <c r="H18" s="16"/>
      <c r="I18" s="16"/>
      <c r="J18" s="16"/>
      <c r="K18" s="16">
        <f t="shared" si="2"/>
        <v>0</v>
      </c>
      <c r="L18" s="14"/>
      <c r="M18" s="4" t="str">
        <f t="shared" si="3"/>
        <v>A12</v>
      </c>
    </row>
    <row r="19" ht="15" customHeight="1" spans="1:13">
      <c r="A19" s="13" t="str">
        <f t="shared" si="1"/>
        <v/>
      </c>
      <c r="B19" s="14"/>
      <c r="C19" s="15"/>
      <c r="D19" s="14"/>
      <c r="E19" s="16"/>
      <c r="F19" s="16"/>
      <c r="G19" s="16"/>
      <c r="H19" s="16"/>
      <c r="I19" s="16"/>
      <c r="J19" s="16"/>
      <c r="K19" s="16">
        <f t="shared" si="2"/>
        <v>0</v>
      </c>
      <c r="L19" s="14"/>
      <c r="M19" s="4" t="str">
        <f t="shared" si="3"/>
        <v>A13</v>
      </c>
    </row>
    <row r="20" ht="15" customHeight="1" spans="1:13">
      <c r="A20" s="13" t="str">
        <f t="shared" si="1"/>
        <v/>
      </c>
      <c r="B20" s="14"/>
      <c r="C20" s="15"/>
      <c r="D20" s="14"/>
      <c r="E20" s="16"/>
      <c r="F20" s="16"/>
      <c r="G20" s="16"/>
      <c r="H20" s="16"/>
      <c r="I20" s="16"/>
      <c r="J20" s="16"/>
      <c r="K20" s="16">
        <f t="shared" si="2"/>
        <v>0</v>
      </c>
      <c r="L20" s="14"/>
      <c r="M20" s="4" t="str">
        <f t="shared" si="3"/>
        <v>A14</v>
      </c>
    </row>
    <row r="21" ht="15" customHeight="1" spans="1:13">
      <c r="A21" s="13" t="str">
        <f t="shared" si="1"/>
        <v/>
      </c>
      <c r="B21" s="14"/>
      <c r="C21" s="15"/>
      <c r="D21" s="14"/>
      <c r="E21" s="16"/>
      <c r="F21" s="16"/>
      <c r="G21" s="16"/>
      <c r="H21" s="16"/>
      <c r="I21" s="16"/>
      <c r="J21" s="16"/>
      <c r="K21" s="16">
        <f t="shared" si="2"/>
        <v>0</v>
      </c>
      <c r="L21" s="14"/>
      <c r="M21" s="4" t="str">
        <f t="shared" si="3"/>
        <v>A15</v>
      </c>
    </row>
    <row r="22" ht="15" customHeight="1" spans="1:13">
      <c r="A22" s="13" t="str">
        <f t="shared" si="1"/>
        <v/>
      </c>
      <c r="B22" s="14"/>
      <c r="C22" s="15"/>
      <c r="D22" s="14"/>
      <c r="E22" s="16"/>
      <c r="F22" s="16"/>
      <c r="G22" s="16"/>
      <c r="H22" s="16"/>
      <c r="I22" s="16"/>
      <c r="J22" s="16"/>
      <c r="K22" s="16">
        <f t="shared" si="2"/>
        <v>0</v>
      </c>
      <c r="L22" s="14"/>
      <c r="M22" s="4" t="str">
        <f t="shared" si="3"/>
        <v>A16</v>
      </c>
    </row>
    <row r="23" ht="15" customHeight="1" spans="1:13">
      <c r="A23" s="13" t="str">
        <f t="shared" si="1"/>
        <v/>
      </c>
      <c r="B23" s="14"/>
      <c r="C23" s="15"/>
      <c r="D23" s="14"/>
      <c r="E23" s="16"/>
      <c r="F23" s="16"/>
      <c r="G23" s="16"/>
      <c r="H23" s="16"/>
      <c r="I23" s="16"/>
      <c r="J23" s="16"/>
      <c r="K23" s="16">
        <f t="shared" si="2"/>
        <v>0</v>
      </c>
      <c r="L23" s="14"/>
      <c r="M23" s="4" t="str">
        <f t="shared" si="3"/>
        <v>A17</v>
      </c>
    </row>
    <row r="24" ht="15" customHeight="1" spans="1:13">
      <c r="A24" s="13" t="str">
        <f t="shared" si="1"/>
        <v/>
      </c>
      <c r="B24" s="14"/>
      <c r="C24" s="15"/>
      <c r="D24" s="14"/>
      <c r="E24" s="16"/>
      <c r="F24" s="16"/>
      <c r="G24" s="16"/>
      <c r="H24" s="16"/>
      <c r="I24" s="16"/>
      <c r="J24" s="16"/>
      <c r="K24" s="16">
        <f t="shared" si="2"/>
        <v>0</v>
      </c>
      <c r="L24" s="14"/>
      <c r="M24" s="4" t="str">
        <f t="shared" si="3"/>
        <v>A18</v>
      </c>
    </row>
    <row r="25" ht="15" customHeight="1" spans="1:13">
      <c r="A25" s="13" t="str">
        <f t="shared" si="1"/>
        <v/>
      </c>
      <c r="B25" s="14"/>
      <c r="C25" s="15"/>
      <c r="D25" s="14"/>
      <c r="E25" s="16"/>
      <c r="F25" s="16"/>
      <c r="G25" s="16"/>
      <c r="H25" s="16"/>
      <c r="I25" s="16"/>
      <c r="J25" s="16"/>
      <c r="K25" s="16">
        <f t="shared" si="2"/>
        <v>0</v>
      </c>
      <c r="L25" s="14"/>
      <c r="M25" s="4" t="str">
        <f t="shared" si="3"/>
        <v>A19</v>
      </c>
    </row>
    <row r="26" ht="15" customHeight="1" spans="1:14">
      <c r="A26" s="13" t="str">
        <f t="shared" si="1"/>
        <v/>
      </c>
      <c r="B26" s="14"/>
      <c r="C26" s="15"/>
      <c r="D26" s="14"/>
      <c r="E26" s="16"/>
      <c r="F26" s="16"/>
      <c r="G26" s="16"/>
      <c r="H26" s="16"/>
      <c r="I26" s="16"/>
      <c r="J26" s="16"/>
      <c r="K26" s="16">
        <f t="shared" si="2"/>
        <v>0</v>
      </c>
      <c r="L26" s="14"/>
      <c r="M26" s="4" t="str">
        <f t="shared" si="3"/>
        <v>A20</v>
      </c>
      <c r="N26" s="5" t="str">
        <f t="array" ref="N26:N29">""</f>
        <v/>
      </c>
    </row>
    <row r="27" ht="15" customHeight="1" spans="1:14">
      <c r="A27" s="17" t="s">
        <v>299</v>
      </c>
      <c r="B27" s="18"/>
      <c r="C27" s="19"/>
      <c r="D27" s="19"/>
      <c r="E27" s="31">
        <f>SUM(E7:E26)</f>
        <v>0</v>
      </c>
      <c r="F27" s="31"/>
      <c r="G27" s="31"/>
      <c r="H27" s="31"/>
      <c r="I27" s="31"/>
      <c r="J27" s="31"/>
      <c r="K27" s="31">
        <f>SUM(K7:K26)</f>
        <v>0</v>
      </c>
      <c r="L27" s="21"/>
      <c r="N27" s="5" t="str">
        <v/>
      </c>
    </row>
    <row r="28" customHeight="1" spans="1:14">
      <c r="A28" s="3" t="str">
        <f>基本信息输入表!$K$6&amp;"填表人："&amp;基本信息输入表!$M$98</f>
        <v>产权持有单位填表人：</v>
      </c>
      <c r="K28" s="3" t="str">
        <f>"评估人员："&amp;基本信息输入表!$Q$98</f>
        <v>评估人员：</v>
      </c>
      <c r="M28" s="3" t="s">
        <v>474</v>
      </c>
      <c r="N28" s="5" t="str">
        <v/>
      </c>
    </row>
    <row r="29" customHeight="1" spans="1:14">
      <c r="A29" s="3" t="str">
        <f>"填表日期："&amp;YEAR(基本信息输入表!$O$98)&amp;"年"&amp;MONTH(基本信息输入表!$O$98)&amp;"月"&amp;DAY(基本信息输入表!$O$98)&amp;"日"</f>
        <v>填表日期：1900年1月0日</v>
      </c>
      <c r="N29" s="5" t="str">
        <v/>
      </c>
    </row>
  </sheetData>
  <mergeCells count="4">
    <mergeCell ref="A2:L2"/>
    <mergeCell ref="A3:L3"/>
    <mergeCell ref="A5:D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5"/>
  <dimension ref="A1:K29"/>
  <sheetViews>
    <sheetView showGridLines="0" workbookViewId="0">
      <selection activeCell="G25" sqref="G25"/>
    </sheetView>
  </sheetViews>
  <sheetFormatPr defaultColWidth="9" defaultRowHeight="15.75" customHeight="1"/>
  <cols>
    <col min="1" max="1" width="6.69166666666667" style="3" customWidth="1"/>
    <col min="2" max="2" width="22.5" style="3" customWidth="1"/>
    <col min="3" max="4" width="10.6916666666667" style="3" customWidth="1"/>
    <col min="5" max="5" width="15.6916666666667" style="3" customWidth="1"/>
    <col min="6" max="6" width="11.8166666666667" style="3" customWidth="1"/>
    <col min="7" max="7" width="13" style="3" customWidth="1"/>
    <col min="8" max="8" width="15.6916666666667" style="3" customWidth="1"/>
    <col min="9" max="9" width="18.1916666666667" style="3" customWidth="1"/>
    <col min="10" max="10" width="16" style="3" customWidth="1"/>
    <col min="11" max="11" width="5.81666666666667" style="5" customWidth="1"/>
    <col min="12" max="16384" width="9" style="3"/>
  </cols>
  <sheetData>
    <row r="1" customHeight="1" spans="1:11">
      <c r="A1" s="6" t="s">
        <v>0</v>
      </c>
      <c r="J1" s="22" t="str">
        <f t="array" ref="J1:K1">"请勿删除或清空该列内容"</f>
        <v>请勿删除或清空该列内容</v>
      </c>
      <c r="K1" s="23" t="str">
        <v>请勿删除或清空该列内容</v>
      </c>
    </row>
    <row r="2" s="1" customFormat="1" ht="30" customHeight="1" spans="1:11">
      <c r="A2" s="7" t="s">
        <v>1279</v>
      </c>
      <c r="K2" s="25" t="str">
        <f t="array" ref="K2:K7">""</f>
        <v/>
      </c>
    </row>
    <row r="3" customHeight="1" spans="1:11">
      <c r="A3" s="4" t="str">
        <f>"评估基准日："&amp;TEXT(基本信息输入表!M7,"yyyy年mm月dd日")</f>
        <v>评估基准日：2024年06月30日</v>
      </c>
      <c r="K3" s="5" t="str">
        <v/>
      </c>
    </row>
    <row r="4" ht="14.25" customHeight="1" spans="1:11">
      <c r="A4" s="4"/>
      <c r="B4" s="4"/>
      <c r="C4" s="4"/>
      <c r="D4" s="4"/>
      <c r="E4" s="4"/>
      <c r="F4" s="4"/>
      <c r="G4" s="4"/>
      <c r="H4" s="4"/>
      <c r="I4" s="8" t="s">
        <v>1280</v>
      </c>
      <c r="K4" s="5" t="str">
        <v/>
      </c>
    </row>
    <row r="5" customHeight="1" spans="1:11">
      <c r="A5" s="9" t="str">
        <f>基本信息输入表!K6&amp;"："&amp;基本信息输入表!M6</f>
        <v>产权持有单位：贵州林东煤业发展有限责任公司</v>
      </c>
      <c r="B5" s="10"/>
      <c r="C5" s="10"/>
      <c r="D5" s="32"/>
      <c r="I5" s="8" t="s">
        <v>445</v>
      </c>
      <c r="K5" s="5" t="str">
        <v/>
      </c>
    </row>
    <row r="6" s="2" customFormat="1" ht="35.55" customHeight="1" spans="1:11">
      <c r="A6" s="11" t="s">
        <v>472</v>
      </c>
      <c r="B6" s="11" t="s">
        <v>1281</v>
      </c>
      <c r="C6" s="11" t="s">
        <v>594</v>
      </c>
      <c r="D6" s="12" t="s">
        <v>593</v>
      </c>
      <c r="E6" s="12" t="s">
        <v>215</v>
      </c>
      <c r="F6" s="12" t="s">
        <v>1282</v>
      </c>
      <c r="G6" s="12" t="s">
        <v>1283</v>
      </c>
      <c r="H6" s="11" t="s">
        <v>216</v>
      </c>
      <c r="I6" s="11" t="s">
        <v>348</v>
      </c>
      <c r="J6" s="2" t="s">
        <v>518</v>
      </c>
      <c r="K6" s="26" t="str">
        <v/>
      </c>
    </row>
    <row r="7" ht="15" customHeight="1" spans="1:11">
      <c r="A7" s="13" t="str">
        <f t="shared" ref="A7" si="0">IF(B7="","",ROW()-6)</f>
        <v/>
      </c>
      <c r="B7" s="14"/>
      <c r="C7" s="15"/>
      <c r="D7" s="15"/>
      <c r="E7" s="16"/>
      <c r="F7" s="16"/>
      <c r="G7" s="16"/>
      <c r="H7" s="16">
        <f>E7</f>
        <v>0</v>
      </c>
      <c r="I7" s="14"/>
      <c r="J7" s="4" t="str">
        <f>"A"&amp;ROW()-6</f>
        <v>A1</v>
      </c>
      <c r="K7" s="5" t="str">
        <v/>
      </c>
    </row>
    <row r="8" ht="15" customHeight="1" spans="1:10">
      <c r="A8" s="13" t="str">
        <f t="shared" ref="A8:A26" si="1">IF(B8="","",ROW()-6)</f>
        <v/>
      </c>
      <c r="B8" s="14"/>
      <c r="C8" s="15"/>
      <c r="D8" s="15"/>
      <c r="E8" s="16"/>
      <c r="F8" s="16"/>
      <c r="G8" s="16"/>
      <c r="H8" s="16">
        <f t="shared" ref="H8:H26" si="2">E8</f>
        <v>0</v>
      </c>
      <c r="I8" s="14"/>
      <c r="J8" s="4" t="str">
        <f t="shared" ref="J8:J26" si="3">"A"&amp;ROW()-6</f>
        <v>A2</v>
      </c>
    </row>
    <row r="9" ht="15" customHeight="1" spans="1:10">
      <c r="A9" s="13" t="str">
        <f t="shared" si="1"/>
        <v/>
      </c>
      <c r="B9" s="14"/>
      <c r="C9" s="15"/>
      <c r="D9" s="15"/>
      <c r="E9" s="16"/>
      <c r="F9" s="16"/>
      <c r="G9" s="16"/>
      <c r="H9" s="16">
        <f t="shared" si="2"/>
        <v>0</v>
      </c>
      <c r="I9" s="14"/>
      <c r="J9" s="4" t="str">
        <f t="shared" si="3"/>
        <v>A3</v>
      </c>
    </row>
    <row r="10" ht="15" customHeight="1" spans="1:10">
      <c r="A10" s="13" t="str">
        <f t="shared" si="1"/>
        <v/>
      </c>
      <c r="B10" s="14"/>
      <c r="C10" s="15"/>
      <c r="D10" s="15"/>
      <c r="E10" s="16"/>
      <c r="F10" s="16"/>
      <c r="G10" s="16"/>
      <c r="H10" s="16">
        <f t="shared" si="2"/>
        <v>0</v>
      </c>
      <c r="I10" s="14"/>
      <c r="J10" s="4" t="str">
        <f t="shared" si="3"/>
        <v>A4</v>
      </c>
    </row>
    <row r="11" ht="15" customHeight="1" spans="1:10">
      <c r="A11" s="13" t="str">
        <f t="shared" si="1"/>
        <v/>
      </c>
      <c r="B11" s="14"/>
      <c r="C11" s="15"/>
      <c r="D11" s="15"/>
      <c r="E11" s="16"/>
      <c r="F11" s="16"/>
      <c r="G11" s="16"/>
      <c r="H11" s="16">
        <f t="shared" si="2"/>
        <v>0</v>
      </c>
      <c r="I11" s="14"/>
      <c r="J11" s="4" t="str">
        <f t="shared" si="3"/>
        <v>A5</v>
      </c>
    </row>
    <row r="12" ht="15" customHeight="1" spans="1:10">
      <c r="A12" s="13" t="str">
        <f t="shared" si="1"/>
        <v/>
      </c>
      <c r="B12" s="14"/>
      <c r="C12" s="15"/>
      <c r="D12" s="15"/>
      <c r="E12" s="16"/>
      <c r="F12" s="16"/>
      <c r="G12" s="16"/>
      <c r="H12" s="16">
        <f t="shared" si="2"/>
        <v>0</v>
      </c>
      <c r="I12" s="14"/>
      <c r="J12" s="4" t="str">
        <f t="shared" si="3"/>
        <v>A6</v>
      </c>
    </row>
    <row r="13" ht="15" customHeight="1" spans="1:10">
      <c r="A13" s="13" t="str">
        <f t="shared" si="1"/>
        <v/>
      </c>
      <c r="B13" s="14"/>
      <c r="C13" s="15"/>
      <c r="D13" s="15"/>
      <c r="E13" s="16"/>
      <c r="F13" s="16"/>
      <c r="G13" s="16"/>
      <c r="H13" s="16">
        <f t="shared" si="2"/>
        <v>0</v>
      </c>
      <c r="I13" s="14"/>
      <c r="J13" s="4" t="str">
        <f t="shared" si="3"/>
        <v>A7</v>
      </c>
    </row>
    <row r="14" ht="15" customHeight="1" spans="1:10">
      <c r="A14" s="13" t="str">
        <f t="shared" si="1"/>
        <v/>
      </c>
      <c r="B14" s="14"/>
      <c r="C14" s="15"/>
      <c r="D14" s="15"/>
      <c r="E14" s="16"/>
      <c r="F14" s="16"/>
      <c r="G14" s="16"/>
      <c r="H14" s="16">
        <f t="shared" si="2"/>
        <v>0</v>
      </c>
      <c r="I14" s="14"/>
      <c r="J14" s="4" t="str">
        <f t="shared" si="3"/>
        <v>A8</v>
      </c>
    </row>
    <row r="15" ht="15" customHeight="1" spans="1:10">
      <c r="A15" s="13" t="str">
        <f t="shared" si="1"/>
        <v/>
      </c>
      <c r="B15" s="14"/>
      <c r="C15" s="15"/>
      <c r="D15" s="15"/>
      <c r="E15" s="16"/>
      <c r="F15" s="16"/>
      <c r="G15" s="16"/>
      <c r="H15" s="16">
        <f t="shared" si="2"/>
        <v>0</v>
      </c>
      <c r="I15" s="14"/>
      <c r="J15" s="4" t="str">
        <f t="shared" si="3"/>
        <v>A9</v>
      </c>
    </row>
    <row r="16" ht="15" customHeight="1" spans="1:10">
      <c r="A16" s="13" t="str">
        <f t="shared" si="1"/>
        <v/>
      </c>
      <c r="B16" s="14"/>
      <c r="C16" s="15"/>
      <c r="D16" s="15"/>
      <c r="E16" s="16"/>
      <c r="F16" s="16"/>
      <c r="G16" s="16"/>
      <c r="H16" s="16">
        <f t="shared" si="2"/>
        <v>0</v>
      </c>
      <c r="I16" s="14"/>
      <c r="J16" s="4" t="str">
        <f t="shared" si="3"/>
        <v>A10</v>
      </c>
    </row>
    <row r="17" ht="15" customHeight="1" spans="1:10">
      <c r="A17" s="13" t="str">
        <f t="shared" si="1"/>
        <v/>
      </c>
      <c r="B17" s="14"/>
      <c r="C17" s="15"/>
      <c r="D17" s="15"/>
      <c r="E17" s="16"/>
      <c r="F17" s="16"/>
      <c r="G17" s="16"/>
      <c r="H17" s="16">
        <f t="shared" si="2"/>
        <v>0</v>
      </c>
      <c r="I17" s="14"/>
      <c r="J17" s="4" t="str">
        <f t="shared" si="3"/>
        <v>A11</v>
      </c>
    </row>
    <row r="18" ht="15" customHeight="1" spans="1:10">
      <c r="A18" s="13" t="str">
        <f t="shared" si="1"/>
        <v/>
      </c>
      <c r="B18" s="14"/>
      <c r="C18" s="15"/>
      <c r="D18" s="15"/>
      <c r="E18" s="16"/>
      <c r="F18" s="16"/>
      <c r="G18" s="16"/>
      <c r="H18" s="16">
        <f t="shared" si="2"/>
        <v>0</v>
      </c>
      <c r="I18" s="14"/>
      <c r="J18" s="4" t="str">
        <f t="shared" si="3"/>
        <v>A12</v>
      </c>
    </row>
    <row r="19" ht="15" customHeight="1" spans="1:10">
      <c r="A19" s="13" t="str">
        <f t="shared" si="1"/>
        <v/>
      </c>
      <c r="B19" s="14"/>
      <c r="C19" s="15"/>
      <c r="D19" s="15"/>
      <c r="E19" s="16"/>
      <c r="F19" s="16"/>
      <c r="G19" s="16"/>
      <c r="H19" s="16">
        <f t="shared" si="2"/>
        <v>0</v>
      </c>
      <c r="I19" s="14"/>
      <c r="J19" s="4" t="str">
        <f t="shared" si="3"/>
        <v>A13</v>
      </c>
    </row>
    <row r="20" ht="15" customHeight="1" spans="1:10">
      <c r="A20" s="13" t="str">
        <f t="shared" si="1"/>
        <v/>
      </c>
      <c r="B20" s="14"/>
      <c r="C20" s="15"/>
      <c r="D20" s="15"/>
      <c r="E20" s="16"/>
      <c r="F20" s="16"/>
      <c r="G20" s="16"/>
      <c r="H20" s="16">
        <f t="shared" si="2"/>
        <v>0</v>
      </c>
      <c r="I20" s="14"/>
      <c r="J20" s="4" t="str">
        <f t="shared" si="3"/>
        <v>A14</v>
      </c>
    </row>
    <row r="21" ht="15" customHeight="1" spans="1:10">
      <c r="A21" s="13" t="str">
        <f t="shared" si="1"/>
        <v/>
      </c>
      <c r="B21" s="14"/>
      <c r="C21" s="15"/>
      <c r="D21" s="15"/>
      <c r="E21" s="16"/>
      <c r="F21" s="16"/>
      <c r="G21" s="16"/>
      <c r="H21" s="16">
        <f t="shared" si="2"/>
        <v>0</v>
      </c>
      <c r="I21" s="14"/>
      <c r="J21" s="4" t="str">
        <f t="shared" si="3"/>
        <v>A15</v>
      </c>
    </row>
    <row r="22" ht="15" customHeight="1" spans="1:10">
      <c r="A22" s="13" t="str">
        <f t="shared" si="1"/>
        <v/>
      </c>
      <c r="B22" s="14"/>
      <c r="C22" s="15"/>
      <c r="D22" s="15"/>
      <c r="E22" s="16"/>
      <c r="F22" s="16"/>
      <c r="G22" s="16"/>
      <c r="H22" s="16">
        <f t="shared" si="2"/>
        <v>0</v>
      </c>
      <c r="I22" s="14"/>
      <c r="J22" s="4" t="str">
        <f t="shared" si="3"/>
        <v>A16</v>
      </c>
    </row>
    <row r="23" ht="15" customHeight="1" spans="1:10">
      <c r="A23" s="13" t="str">
        <f t="shared" si="1"/>
        <v/>
      </c>
      <c r="B23" s="14"/>
      <c r="C23" s="15"/>
      <c r="D23" s="15"/>
      <c r="E23" s="16"/>
      <c r="F23" s="16"/>
      <c r="G23" s="16"/>
      <c r="H23" s="16">
        <f t="shared" si="2"/>
        <v>0</v>
      </c>
      <c r="I23" s="14"/>
      <c r="J23" s="4" t="str">
        <f t="shared" si="3"/>
        <v>A17</v>
      </c>
    </row>
    <row r="24" ht="15" customHeight="1" spans="1:10">
      <c r="A24" s="13" t="str">
        <f t="shared" si="1"/>
        <v/>
      </c>
      <c r="B24" s="14"/>
      <c r="C24" s="15"/>
      <c r="D24" s="15"/>
      <c r="E24" s="16"/>
      <c r="F24" s="16"/>
      <c r="G24" s="16"/>
      <c r="H24" s="16">
        <f t="shared" si="2"/>
        <v>0</v>
      </c>
      <c r="I24" s="14"/>
      <c r="J24" s="4" t="str">
        <f t="shared" si="3"/>
        <v>A18</v>
      </c>
    </row>
    <row r="25" ht="15" customHeight="1" spans="1:10">
      <c r="A25" s="13" t="str">
        <f t="shared" si="1"/>
        <v/>
      </c>
      <c r="B25" s="14"/>
      <c r="C25" s="15"/>
      <c r="D25" s="15"/>
      <c r="E25" s="16"/>
      <c r="F25" s="16"/>
      <c r="G25" s="16"/>
      <c r="H25" s="16">
        <f t="shared" si="2"/>
        <v>0</v>
      </c>
      <c r="I25" s="14"/>
      <c r="J25" s="4" t="str">
        <f t="shared" si="3"/>
        <v>A19</v>
      </c>
    </row>
    <row r="26" ht="15" customHeight="1" spans="1:11">
      <c r="A26" s="13" t="str">
        <f t="shared" si="1"/>
        <v/>
      </c>
      <c r="B26" s="14"/>
      <c r="C26" s="15"/>
      <c r="D26" s="15"/>
      <c r="E26" s="16"/>
      <c r="F26" s="16"/>
      <c r="G26" s="16"/>
      <c r="H26" s="16">
        <f t="shared" si="2"/>
        <v>0</v>
      </c>
      <c r="I26" s="14"/>
      <c r="J26" s="4" t="str">
        <f t="shared" si="3"/>
        <v>A20</v>
      </c>
      <c r="K26" s="5" t="str">
        <f t="array" ref="K26:K29">""</f>
        <v/>
      </c>
    </row>
    <row r="27" ht="15" customHeight="1" spans="1:11">
      <c r="A27" s="17" t="s">
        <v>299</v>
      </c>
      <c r="B27" s="18"/>
      <c r="C27" s="19"/>
      <c r="D27" s="19"/>
      <c r="E27" s="31">
        <f>SUM(E7:E26)</f>
        <v>0</v>
      </c>
      <c r="F27" s="31"/>
      <c r="G27" s="31"/>
      <c r="H27" s="31">
        <f>SUM(H7:H26)</f>
        <v>0</v>
      </c>
      <c r="I27" s="21"/>
      <c r="K27" s="5" t="str">
        <v/>
      </c>
    </row>
    <row r="28" customHeight="1" spans="1:11">
      <c r="A28" s="3" t="str">
        <f>基本信息输入表!$K$6&amp;"填表人："&amp;基本信息输入表!$M$99</f>
        <v>产权持有单位填表人：</v>
      </c>
      <c r="H28" s="3" t="str">
        <f>"评估人员："&amp;基本信息输入表!$Q$99</f>
        <v>评估人员：</v>
      </c>
      <c r="J28" s="3" t="s">
        <v>474</v>
      </c>
      <c r="K28" s="5" t="str">
        <v/>
      </c>
    </row>
    <row r="29" customHeight="1" spans="1:11">
      <c r="A29" s="3" t="str">
        <f>"填表日期："&amp;YEAR(基本信息输入表!$O$99)&amp;"年"&amp;MONTH(基本信息输入表!$O$99)&amp;"月"&amp;DAY(基本信息输入表!$O$99)&amp;"日"</f>
        <v>填表日期：1900年1月0日</v>
      </c>
      <c r="K29" s="5" t="str">
        <v/>
      </c>
    </row>
  </sheetData>
  <mergeCells count="4">
    <mergeCell ref="A2:I2"/>
    <mergeCell ref="A3:I3"/>
    <mergeCell ref="A5:C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6"/>
  <dimension ref="A1:O29"/>
  <sheetViews>
    <sheetView showGridLines="0" workbookViewId="0">
      <selection activeCell="G25" sqref="G25"/>
    </sheetView>
  </sheetViews>
  <sheetFormatPr defaultColWidth="9" defaultRowHeight="15.75" customHeight="1"/>
  <cols>
    <col min="1" max="1" width="7.69166666666667" style="3" customWidth="1"/>
    <col min="2" max="2" width="20.6916666666667" style="3" customWidth="1"/>
    <col min="3" max="3" width="8" style="3" customWidth="1"/>
    <col min="4" max="5" width="8.19166666666667" style="3" customWidth="1"/>
    <col min="6" max="6" width="11" style="3" customWidth="1"/>
    <col min="7" max="7" width="8.19166666666667" style="3" customWidth="1"/>
    <col min="8" max="10" width="4.81666666666667" style="3" customWidth="1"/>
    <col min="11" max="11" width="8.19166666666667" style="3" customWidth="1"/>
    <col min="12" max="12" width="15.6916666666667" style="3" customWidth="1"/>
    <col min="13" max="13" width="14.6916666666667" style="3" customWidth="1"/>
    <col min="14" max="14" width="16.3166666666667" style="3" customWidth="1"/>
    <col min="15" max="15" width="6.69166666666667" style="5" customWidth="1"/>
    <col min="16" max="16384" width="9" style="3"/>
  </cols>
  <sheetData>
    <row r="1" customHeight="1" spans="1:15">
      <c r="A1" s="6" t="s">
        <v>0</v>
      </c>
      <c r="N1" s="22" t="str">
        <f t="array" ref="N1:O1">"请勿删除或清空该列内容"</f>
        <v>请勿删除或清空该列内容</v>
      </c>
      <c r="O1" s="23" t="str">
        <v>请勿删除或清空该列内容</v>
      </c>
    </row>
    <row r="2" s="1" customFormat="1" ht="30" customHeight="1" spans="1:15">
      <c r="A2" s="7" t="s">
        <v>1284</v>
      </c>
      <c r="O2" s="25" t="str">
        <f t="array" ref="O2:O7">""</f>
        <v/>
      </c>
    </row>
    <row r="3" customHeight="1" spans="1:15">
      <c r="A3" s="4" t="str">
        <f>"评估基准日："&amp;TEXT(基本信息输入表!M7,"yyyy年mm月dd日")</f>
        <v>评估基准日：2024年06月30日</v>
      </c>
      <c r="O3" s="5" t="str">
        <v/>
      </c>
    </row>
    <row r="4" ht="14.25" customHeight="1" spans="1:15">
      <c r="A4" s="4"/>
      <c r="B4" s="4"/>
      <c r="C4" s="4"/>
      <c r="D4" s="4"/>
      <c r="E4" s="4"/>
      <c r="F4" s="4"/>
      <c r="G4" s="4"/>
      <c r="H4" s="4"/>
      <c r="I4" s="4"/>
      <c r="J4" s="4"/>
      <c r="K4" s="4"/>
      <c r="L4" s="4"/>
      <c r="M4" s="8" t="s">
        <v>1285</v>
      </c>
      <c r="O4" s="5" t="str">
        <v/>
      </c>
    </row>
    <row r="5" customHeight="1" spans="1:15">
      <c r="A5" s="9" t="str">
        <f>基本信息输入表!K6&amp;"："&amp;基本信息输入表!M6</f>
        <v>产权持有单位：贵州林东煤业发展有限责任公司</v>
      </c>
      <c r="B5" s="10"/>
      <c r="C5" s="10"/>
      <c r="M5" s="8" t="s">
        <v>445</v>
      </c>
      <c r="O5" s="5" t="str">
        <v/>
      </c>
    </row>
    <row r="6" s="2" customFormat="1" customHeight="1" spans="1:15">
      <c r="A6" s="11" t="s">
        <v>472</v>
      </c>
      <c r="B6" s="11" t="s">
        <v>580</v>
      </c>
      <c r="C6" s="11" t="s">
        <v>594</v>
      </c>
      <c r="D6" s="11" t="s">
        <v>825</v>
      </c>
      <c r="E6" s="11" t="s">
        <v>554</v>
      </c>
      <c r="F6" s="12" t="s">
        <v>215</v>
      </c>
      <c r="G6" s="12" t="s">
        <v>853</v>
      </c>
      <c r="H6" s="12" t="s">
        <v>596</v>
      </c>
      <c r="I6" s="12" t="s">
        <v>530</v>
      </c>
      <c r="J6" s="12" t="s">
        <v>598</v>
      </c>
      <c r="K6" s="12" t="s">
        <v>599</v>
      </c>
      <c r="L6" s="11" t="s">
        <v>216</v>
      </c>
      <c r="M6" s="11" t="s">
        <v>348</v>
      </c>
      <c r="N6" s="2" t="s">
        <v>518</v>
      </c>
      <c r="O6" s="26" t="str">
        <v/>
      </c>
    </row>
    <row r="7" ht="15" customHeight="1" spans="1:15">
      <c r="A7" s="13" t="str">
        <f t="shared" ref="A7" si="0">IF(B7="","",ROW()-6)</f>
        <v/>
      </c>
      <c r="B7" s="14"/>
      <c r="C7" s="15"/>
      <c r="D7" s="15"/>
      <c r="E7" s="41"/>
      <c r="F7" s="16"/>
      <c r="G7" s="16"/>
      <c r="H7" s="16"/>
      <c r="I7" s="16"/>
      <c r="J7" s="16"/>
      <c r="K7" s="16"/>
      <c r="L7" s="16">
        <f>F7</f>
        <v>0</v>
      </c>
      <c r="M7" s="14"/>
      <c r="N7" s="4" t="str">
        <f>"A"&amp;ROW()-6</f>
        <v>A1</v>
      </c>
      <c r="O7" s="5" t="str">
        <v/>
      </c>
    </row>
    <row r="8" ht="15" customHeight="1" spans="1:14">
      <c r="A8" s="13" t="str">
        <f t="shared" ref="A8:A26" si="1">IF(B8="","",ROW()-6)</f>
        <v/>
      </c>
      <c r="B8" s="14"/>
      <c r="C8" s="15"/>
      <c r="D8" s="15"/>
      <c r="E8" s="41"/>
      <c r="F8" s="16"/>
      <c r="G8" s="16"/>
      <c r="H8" s="16"/>
      <c r="I8" s="16"/>
      <c r="J8" s="16"/>
      <c r="K8" s="16"/>
      <c r="L8" s="16">
        <f t="shared" ref="L8:L26" si="2">F8</f>
        <v>0</v>
      </c>
      <c r="M8" s="14"/>
      <c r="N8" s="4" t="str">
        <f t="shared" ref="N8:N26" si="3">"A"&amp;ROW()-6</f>
        <v>A2</v>
      </c>
    </row>
    <row r="9" ht="15" customHeight="1" spans="1:14">
      <c r="A9" s="13" t="str">
        <f t="shared" si="1"/>
        <v/>
      </c>
      <c r="B9" s="14"/>
      <c r="C9" s="15"/>
      <c r="D9" s="15"/>
      <c r="E9" s="41"/>
      <c r="F9" s="16"/>
      <c r="G9" s="16"/>
      <c r="H9" s="16"/>
      <c r="I9" s="16"/>
      <c r="J9" s="16"/>
      <c r="K9" s="16"/>
      <c r="L9" s="16">
        <f t="shared" si="2"/>
        <v>0</v>
      </c>
      <c r="M9" s="14"/>
      <c r="N9" s="4" t="str">
        <f t="shared" si="3"/>
        <v>A3</v>
      </c>
    </row>
    <row r="10" ht="15" customHeight="1" spans="1:14">
      <c r="A10" s="13" t="str">
        <f t="shared" si="1"/>
        <v/>
      </c>
      <c r="B10" s="14"/>
      <c r="C10" s="15"/>
      <c r="D10" s="15"/>
      <c r="E10" s="41"/>
      <c r="F10" s="16"/>
      <c r="G10" s="16"/>
      <c r="H10" s="16"/>
      <c r="I10" s="16"/>
      <c r="J10" s="16"/>
      <c r="K10" s="16"/>
      <c r="L10" s="16">
        <f t="shared" si="2"/>
        <v>0</v>
      </c>
      <c r="M10" s="14"/>
      <c r="N10" s="4" t="str">
        <f t="shared" si="3"/>
        <v>A4</v>
      </c>
    </row>
    <row r="11" ht="15" customHeight="1" spans="1:14">
      <c r="A11" s="13" t="str">
        <f t="shared" si="1"/>
        <v/>
      </c>
      <c r="B11" s="14"/>
      <c r="C11" s="15"/>
      <c r="D11" s="15"/>
      <c r="E11" s="41"/>
      <c r="F11" s="16"/>
      <c r="G11" s="16"/>
      <c r="H11" s="16"/>
      <c r="I11" s="16"/>
      <c r="J11" s="16"/>
      <c r="K11" s="16"/>
      <c r="L11" s="16">
        <f t="shared" si="2"/>
        <v>0</v>
      </c>
      <c r="M11" s="14"/>
      <c r="N11" s="4" t="str">
        <f t="shared" si="3"/>
        <v>A5</v>
      </c>
    </row>
    <row r="12" ht="15" customHeight="1" spans="1:14">
      <c r="A12" s="13" t="str">
        <f t="shared" si="1"/>
        <v/>
      </c>
      <c r="B12" s="14"/>
      <c r="C12" s="15"/>
      <c r="D12" s="15"/>
      <c r="E12" s="41"/>
      <c r="F12" s="16"/>
      <c r="G12" s="16"/>
      <c r="H12" s="16"/>
      <c r="I12" s="16"/>
      <c r="J12" s="16"/>
      <c r="K12" s="16"/>
      <c r="L12" s="16">
        <f t="shared" si="2"/>
        <v>0</v>
      </c>
      <c r="M12" s="14"/>
      <c r="N12" s="4" t="str">
        <f t="shared" si="3"/>
        <v>A6</v>
      </c>
    </row>
    <row r="13" ht="15" customHeight="1" spans="1:14">
      <c r="A13" s="13" t="str">
        <f t="shared" si="1"/>
        <v/>
      </c>
      <c r="B13" s="14"/>
      <c r="C13" s="15"/>
      <c r="D13" s="15"/>
      <c r="E13" s="41"/>
      <c r="F13" s="16"/>
      <c r="G13" s="16"/>
      <c r="H13" s="16"/>
      <c r="I13" s="16"/>
      <c r="J13" s="16"/>
      <c r="K13" s="16"/>
      <c r="L13" s="16">
        <f t="shared" si="2"/>
        <v>0</v>
      </c>
      <c r="M13" s="14"/>
      <c r="N13" s="4" t="str">
        <f t="shared" si="3"/>
        <v>A7</v>
      </c>
    </row>
    <row r="14" ht="15" customHeight="1" spans="1:14">
      <c r="A14" s="13" t="str">
        <f t="shared" si="1"/>
        <v/>
      </c>
      <c r="B14" s="14"/>
      <c r="C14" s="15"/>
      <c r="D14" s="15"/>
      <c r="E14" s="41"/>
      <c r="F14" s="16"/>
      <c r="G14" s="16"/>
      <c r="H14" s="16"/>
      <c r="I14" s="16"/>
      <c r="J14" s="16"/>
      <c r="K14" s="16"/>
      <c r="L14" s="16">
        <f t="shared" si="2"/>
        <v>0</v>
      </c>
      <c r="M14" s="14"/>
      <c r="N14" s="4" t="str">
        <f t="shared" si="3"/>
        <v>A8</v>
      </c>
    </row>
    <row r="15" ht="15" customHeight="1" spans="1:14">
      <c r="A15" s="13" t="str">
        <f t="shared" si="1"/>
        <v/>
      </c>
      <c r="B15" s="14"/>
      <c r="C15" s="15"/>
      <c r="D15" s="15"/>
      <c r="E15" s="41"/>
      <c r="F15" s="16"/>
      <c r="G15" s="16"/>
      <c r="H15" s="16"/>
      <c r="I15" s="16"/>
      <c r="J15" s="16"/>
      <c r="K15" s="16"/>
      <c r="L15" s="16">
        <f t="shared" si="2"/>
        <v>0</v>
      </c>
      <c r="M15" s="14"/>
      <c r="N15" s="4" t="str">
        <f t="shared" si="3"/>
        <v>A9</v>
      </c>
    </row>
    <row r="16" ht="15" customHeight="1" spans="1:14">
      <c r="A16" s="13" t="str">
        <f t="shared" si="1"/>
        <v/>
      </c>
      <c r="B16" s="14"/>
      <c r="C16" s="15"/>
      <c r="D16" s="15"/>
      <c r="E16" s="41"/>
      <c r="F16" s="16"/>
      <c r="G16" s="16"/>
      <c r="H16" s="16"/>
      <c r="I16" s="16"/>
      <c r="J16" s="16"/>
      <c r="K16" s="16"/>
      <c r="L16" s="16">
        <f t="shared" si="2"/>
        <v>0</v>
      </c>
      <c r="M16" s="14"/>
      <c r="N16" s="4" t="str">
        <f t="shared" si="3"/>
        <v>A10</v>
      </c>
    </row>
    <row r="17" ht="15" customHeight="1" spans="1:14">
      <c r="A17" s="13" t="str">
        <f t="shared" si="1"/>
        <v/>
      </c>
      <c r="B17" s="14"/>
      <c r="C17" s="15"/>
      <c r="D17" s="15"/>
      <c r="E17" s="41"/>
      <c r="F17" s="16"/>
      <c r="G17" s="16"/>
      <c r="H17" s="16"/>
      <c r="I17" s="16"/>
      <c r="J17" s="16"/>
      <c r="K17" s="16"/>
      <c r="L17" s="16">
        <f t="shared" si="2"/>
        <v>0</v>
      </c>
      <c r="M17" s="14"/>
      <c r="N17" s="4" t="str">
        <f t="shared" si="3"/>
        <v>A11</v>
      </c>
    </row>
    <row r="18" ht="15" customHeight="1" spans="1:14">
      <c r="A18" s="13" t="str">
        <f t="shared" si="1"/>
        <v/>
      </c>
      <c r="B18" s="14"/>
      <c r="C18" s="15"/>
      <c r="D18" s="15"/>
      <c r="E18" s="41"/>
      <c r="F18" s="16"/>
      <c r="G18" s="16"/>
      <c r="H18" s="16"/>
      <c r="I18" s="16"/>
      <c r="J18" s="16"/>
      <c r="K18" s="16"/>
      <c r="L18" s="16">
        <f t="shared" si="2"/>
        <v>0</v>
      </c>
      <c r="M18" s="14"/>
      <c r="N18" s="4" t="str">
        <f t="shared" si="3"/>
        <v>A12</v>
      </c>
    </row>
    <row r="19" ht="15" customHeight="1" spans="1:14">
      <c r="A19" s="13" t="str">
        <f t="shared" si="1"/>
        <v/>
      </c>
      <c r="B19" s="14"/>
      <c r="C19" s="15"/>
      <c r="D19" s="15"/>
      <c r="E19" s="41"/>
      <c r="F19" s="16"/>
      <c r="G19" s="16"/>
      <c r="H19" s="16"/>
      <c r="I19" s="16"/>
      <c r="J19" s="16"/>
      <c r="K19" s="16"/>
      <c r="L19" s="16">
        <f t="shared" si="2"/>
        <v>0</v>
      </c>
      <c r="M19" s="14"/>
      <c r="N19" s="4" t="str">
        <f t="shared" si="3"/>
        <v>A13</v>
      </c>
    </row>
    <row r="20" ht="15" customHeight="1" spans="1:14">
      <c r="A20" s="13" t="str">
        <f t="shared" si="1"/>
        <v/>
      </c>
      <c r="B20" s="14"/>
      <c r="C20" s="15"/>
      <c r="D20" s="15"/>
      <c r="E20" s="41"/>
      <c r="F20" s="16"/>
      <c r="G20" s="16"/>
      <c r="H20" s="16"/>
      <c r="I20" s="16"/>
      <c r="J20" s="16"/>
      <c r="K20" s="16"/>
      <c r="L20" s="16">
        <f t="shared" si="2"/>
        <v>0</v>
      </c>
      <c r="M20" s="14"/>
      <c r="N20" s="4" t="str">
        <f t="shared" si="3"/>
        <v>A14</v>
      </c>
    </row>
    <row r="21" ht="15" customHeight="1" spans="1:14">
      <c r="A21" s="13" t="str">
        <f t="shared" si="1"/>
        <v/>
      </c>
      <c r="B21" s="14"/>
      <c r="C21" s="15"/>
      <c r="D21" s="15"/>
      <c r="E21" s="41"/>
      <c r="F21" s="16"/>
      <c r="G21" s="16"/>
      <c r="H21" s="16"/>
      <c r="I21" s="16"/>
      <c r="J21" s="16"/>
      <c r="K21" s="16"/>
      <c r="L21" s="16">
        <f t="shared" si="2"/>
        <v>0</v>
      </c>
      <c r="M21" s="14"/>
      <c r="N21" s="4" t="str">
        <f t="shared" si="3"/>
        <v>A15</v>
      </c>
    </row>
    <row r="22" ht="15" customHeight="1" spans="1:14">
      <c r="A22" s="13" t="str">
        <f t="shared" si="1"/>
        <v/>
      </c>
      <c r="B22" s="14"/>
      <c r="C22" s="15"/>
      <c r="D22" s="15"/>
      <c r="E22" s="41"/>
      <c r="F22" s="16"/>
      <c r="G22" s="16"/>
      <c r="H22" s="16"/>
      <c r="I22" s="16"/>
      <c r="J22" s="16"/>
      <c r="K22" s="16"/>
      <c r="L22" s="16">
        <f t="shared" si="2"/>
        <v>0</v>
      </c>
      <c r="M22" s="14"/>
      <c r="N22" s="4" t="str">
        <f t="shared" si="3"/>
        <v>A16</v>
      </c>
    </row>
    <row r="23" ht="15" customHeight="1" spans="1:14">
      <c r="A23" s="13" t="str">
        <f t="shared" si="1"/>
        <v/>
      </c>
      <c r="B23" s="14"/>
      <c r="C23" s="15"/>
      <c r="D23" s="15"/>
      <c r="E23" s="41"/>
      <c r="F23" s="16"/>
      <c r="G23" s="16"/>
      <c r="H23" s="16"/>
      <c r="I23" s="16"/>
      <c r="J23" s="16"/>
      <c r="K23" s="16"/>
      <c r="L23" s="16">
        <f t="shared" si="2"/>
        <v>0</v>
      </c>
      <c r="M23" s="14"/>
      <c r="N23" s="4" t="str">
        <f t="shared" si="3"/>
        <v>A17</v>
      </c>
    </row>
    <row r="24" ht="15" customHeight="1" spans="1:14">
      <c r="A24" s="13" t="str">
        <f t="shared" si="1"/>
        <v/>
      </c>
      <c r="B24" s="14"/>
      <c r="C24" s="15"/>
      <c r="D24" s="15"/>
      <c r="E24" s="41"/>
      <c r="F24" s="16"/>
      <c r="G24" s="16"/>
      <c r="H24" s="16"/>
      <c r="I24" s="16"/>
      <c r="J24" s="16"/>
      <c r="K24" s="16"/>
      <c r="L24" s="16">
        <f t="shared" si="2"/>
        <v>0</v>
      </c>
      <c r="M24" s="14"/>
      <c r="N24" s="4" t="str">
        <f t="shared" si="3"/>
        <v>A18</v>
      </c>
    </row>
    <row r="25" ht="15" customHeight="1" spans="1:14">
      <c r="A25" s="13" t="str">
        <f t="shared" si="1"/>
        <v/>
      </c>
      <c r="B25" s="14"/>
      <c r="C25" s="15"/>
      <c r="D25" s="15"/>
      <c r="E25" s="41"/>
      <c r="F25" s="16"/>
      <c r="G25" s="16"/>
      <c r="H25" s="16"/>
      <c r="I25" s="16"/>
      <c r="J25" s="16"/>
      <c r="K25" s="16"/>
      <c r="L25" s="16">
        <f t="shared" si="2"/>
        <v>0</v>
      </c>
      <c r="M25" s="14"/>
      <c r="N25" s="4" t="str">
        <f t="shared" si="3"/>
        <v>A19</v>
      </c>
    </row>
    <row r="26" ht="15" customHeight="1" spans="1:15">
      <c r="A26" s="13" t="str">
        <f t="shared" si="1"/>
        <v/>
      </c>
      <c r="B26" s="14"/>
      <c r="C26" s="15"/>
      <c r="D26" s="15"/>
      <c r="E26" s="41"/>
      <c r="F26" s="16"/>
      <c r="G26" s="16"/>
      <c r="H26" s="16"/>
      <c r="I26" s="16"/>
      <c r="J26" s="16"/>
      <c r="K26" s="16"/>
      <c r="L26" s="16">
        <f t="shared" si="2"/>
        <v>0</v>
      </c>
      <c r="M26" s="14"/>
      <c r="N26" s="4" t="str">
        <f t="shared" si="3"/>
        <v>A20</v>
      </c>
      <c r="O26" s="5" t="str">
        <f t="array" ref="O26:O29">""</f>
        <v/>
      </c>
    </row>
    <row r="27" ht="15" customHeight="1" spans="1:15">
      <c r="A27" s="17" t="s">
        <v>299</v>
      </c>
      <c r="B27" s="18"/>
      <c r="C27" s="19"/>
      <c r="D27" s="19"/>
      <c r="E27" s="47"/>
      <c r="F27" s="31">
        <f>SUM(F7:F26)</f>
        <v>0</v>
      </c>
      <c r="G27" s="31"/>
      <c r="H27" s="31"/>
      <c r="I27" s="31"/>
      <c r="J27" s="31"/>
      <c r="K27" s="31"/>
      <c r="L27" s="31">
        <f>SUM(L7:L26)</f>
        <v>0</v>
      </c>
      <c r="M27" s="21"/>
      <c r="O27" s="5" t="str">
        <v/>
      </c>
    </row>
    <row r="28" customHeight="1" spans="1:15">
      <c r="A28" s="3" t="str">
        <f>基本信息输入表!$K$6&amp;"填表人："&amp;基本信息输入表!$M$100</f>
        <v>产权持有单位填表人：</v>
      </c>
      <c r="L28" s="3" t="str">
        <f>"评估人员："&amp;基本信息输入表!$Q$100</f>
        <v>评估人员：</v>
      </c>
      <c r="N28" s="3" t="s">
        <v>474</v>
      </c>
      <c r="O28" s="5" t="str">
        <v/>
      </c>
    </row>
    <row r="29" customHeight="1" spans="1:15">
      <c r="A29" s="3" t="str">
        <f>"填表日期："&amp;YEAR(基本信息输入表!$O$100)&amp;"年"&amp;MONTH(基本信息输入表!$O$100)&amp;"月"&amp;DAY(基本信息输入表!$O$100)&amp;"日"</f>
        <v>填表日期：1900年1月0日</v>
      </c>
      <c r="O29" s="5" t="str">
        <v/>
      </c>
    </row>
  </sheetData>
  <mergeCells count="4">
    <mergeCell ref="A2:M2"/>
    <mergeCell ref="A3:M3"/>
    <mergeCell ref="A5:C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7"/>
  <dimension ref="A1:I29"/>
  <sheetViews>
    <sheetView showGridLines="0" workbookViewId="0">
      <selection activeCell="G25" sqref="G25"/>
    </sheetView>
  </sheetViews>
  <sheetFormatPr defaultColWidth="9" defaultRowHeight="15.75" customHeight="1"/>
  <cols>
    <col min="1" max="1" width="5.69166666666667" style="3" customWidth="1"/>
    <col min="2" max="2" width="23.6916666666667" style="3" customWidth="1"/>
    <col min="3" max="3" width="12" style="3" customWidth="1"/>
    <col min="4" max="4" width="18.6916666666667" style="3" customWidth="1"/>
    <col min="5" max="6" width="25.6916666666667" style="3" customWidth="1"/>
    <col min="7" max="7" width="15.5" style="3" customWidth="1"/>
    <col min="8" max="8" width="16" style="3" customWidth="1"/>
    <col min="9" max="9" width="7.5" style="5" customWidth="1"/>
    <col min="10" max="16384" width="9" style="3"/>
  </cols>
  <sheetData>
    <row r="1" customHeight="1" spans="1:9">
      <c r="A1" s="6" t="s">
        <v>0</v>
      </c>
      <c r="H1" s="22" t="str">
        <f t="array" ref="H1:I1">"请勿删除或清空该列内容"</f>
        <v>请勿删除或清空该列内容</v>
      </c>
      <c r="I1" s="23" t="str">
        <v>请勿删除或清空该列内容</v>
      </c>
    </row>
    <row r="2" s="1" customFormat="1" ht="30" customHeight="1" spans="1:9">
      <c r="A2" s="7" t="s">
        <v>1286</v>
      </c>
      <c r="I2" s="25" t="str">
        <f t="array" ref="I2:I7">""</f>
        <v/>
      </c>
    </row>
    <row r="3" customHeight="1" spans="1:9">
      <c r="A3" s="4" t="str">
        <f>"评估基准日："&amp;TEXT(基本信息输入表!M7,"yyyy年mm月dd日")</f>
        <v>评估基准日：2024年06月30日</v>
      </c>
      <c r="I3" s="5" t="str">
        <v/>
      </c>
    </row>
    <row r="4" ht="14.25" customHeight="1" spans="1:9">
      <c r="A4" s="4"/>
      <c r="B4" s="4"/>
      <c r="C4" s="4"/>
      <c r="D4" s="4"/>
      <c r="E4" s="4"/>
      <c r="F4" s="4"/>
      <c r="G4" s="8" t="s">
        <v>1287</v>
      </c>
      <c r="I4" s="5" t="str">
        <v/>
      </c>
    </row>
    <row r="5" customHeight="1" spans="1:9">
      <c r="A5" s="9" t="str">
        <f>基本信息输入表!K6&amp;"："&amp;基本信息输入表!M6</f>
        <v>产权持有单位：贵州林东煤业发展有限责任公司</v>
      </c>
      <c r="B5" s="10"/>
      <c r="C5" s="10"/>
      <c r="D5" s="10"/>
      <c r="G5" s="8" t="s">
        <v>445</v>
      </c>
      <c r="I5" s="5" t="str">
        <v/>
      </c>
    </row>
    <row r="6" s="2" customFormat="1" customHeight="1" spans="1:9">
      <c r="A6" s="11" t="s">
        <v>472</v>
      </c>
      <c r="B6" s="11" t="s">
        <v>580</v>
      </c>
      <c r="C6" s="11" t="s">
        <v>594</v>
      </c>
      <c r="D6" s="11" t="s">
        <v>766</v>
      </c>
      <c r="E6" s="12" t="s">
        <v>215</v>
      </c>
      <c r="F6" s="11" t="s">
        <v>216</v>
      </c>
      <c r="G6" s="11" t="s">
        <v>348</v>
      </c>
      <c r="H6" s="2" t="s">
        <v>518</v>
      </c>
      <c r="I6" s="26" t="str">
        <v/>
      </c>
    </row>
    <row r="7" ht="15" customHeight="1" spans="1:9">
      <c r="A7" s="13" t="str">
        <f t="shared" ref="A7" si="0">IF(B7="","",ROW()-6)</f>
        <v/>
      </c>
      <c r="B7" s="14"/>
      <c r="C7" s="15"/>
      <c r="D7" s="14"/>
      <c r="E7" s="16"/>
      <c r="F7" s="16">
        <f>E7</f>
        <v>0</v>
      </c>
      <c r="G7" s="14"/>
      <c r="H7" s="4" t="str">
        <f>"A"&amp;ROW()-6</f>
        <v>A1</v>
      </c>
      <c r="I7" s="5" t="str">
        <v/>
      </c>
    </row>
    <row r="8" ht="15" customHeight="1" spans="1:8">
      <c r="A8" s="13" t="str">
        <f t="shared" ref="A8:A26" si="1">IF(B8="","",ROW()-6)</f>
        <v/>
      </c>
      <c r="B8" s="14"/>
      <c r="C8" s="15"/>
      <c r="D8" s="14"/>
      <c r="E8" s="16"/>
      <c r="F8" s="16">
        <f t="shared" ref="F8:F26" si="2">E8</f>
        <v>0</v>
      </c>
      <c r="G8" s="14"/>
      <c r="H8" s="4" t="str">
        <f t="shared" ref="H8:H26" si="3">"A"&amp;ROW()-6</f>
        <v>A2</v>
      </c>
    </row>
    <row r="9" ht="15" customHeight="1" spans="1:8">
      <c r="A9" s="13" t="str">
        <f t="shared" si="1"/>
        <v/>
      </c>
      <c r="B9" s="14"/>
      <c r="C9" s="15"/>
      <c r="D9" s="14"/>
      <c r="E9" s="16"/>
      <c r="F9" s="16">
        <f t="shared" si="2"/>
        <v>0</v>
      </c>
      <c r="G9" s="14"/>
      <c r="H9" s="4" t="str">
        <f t="shared" si="3"/>
        <v>A3</v>
      </c>
    </row>
    <row r="10" ht="15" customHeight="1" spans="1:8">
      <c r="A10" s="13" t="str">
        <f t="shared" si="1"/>
        <v/>
      </c>
      <c r="B10" s="14"/>
      <c r="C10" s="15"/>
      <c r="D10" s="14"/>
      <c r="E10" s="16"/>
      <c r="F10" s="16">
        <f t="shared" si="2"/>
        <v>0</v>
      </c>
      <c r="G10" s="14"/>
      <c r="H10" s="4" t="str">
        <f t="shared" si="3"/>
        <v>A4</v>
      </c>
    </row>
    <row r="11" ht="15" customHeight="1" spans="1:8">
      <c r="A11" s="13" t="str">
        <f t="shared" si="1"/>
        <v/>
      </c>
      <c r="B11" s="14"/>
      <c r="C11" s="15"/>
      <c r="D11" s="14"/>
      <c r="E11" s="16"/>
      <c r="F11" s="16">
        <f t="shared" si="2"/>
        <v>0</v>
      </c>
      <c r="G11" s="14"/>
      <c r="H11" s="4" t="str">
        <f t="shared" si="3"/>
        <v>A5</v>
      </c>
    </row>
    <row r="12" ht="15" customHeight="1" spans="1:8">
      <c r="A12" s="13" t="str">
        <f t="shared" si="1"/>
        <v/>
      </c>
      <c r="B12" s="14"/>
      <c r="C12" s="15"/>
      <c r="D12" s="14"/>
      <c r="E12" s="16"/>
      <c r="F12" s="16">
        <f t="shared" si="2"/>
        <v>0</v>
      </c>
      <c r="G12" s="14"/>
      <c r="H12" s="4" t="str">
        <f t="shared" si="3"/>
        <v>A6</v>
      </c>
    </row>
    <row r="13" ht="15" customHeight="1" spans="1:8">
      <c r="A13" s="13" t="str">
        <f t="shared" si="1"/>
        <v/>
      </c>
      <c r="B13" s="14"/>
      <c r="C13" s="15"/>
      <c r="D13" s="14"/>
      <c r="E13" s="16"/>
      <c r="F13" s="16">
        <f t="shared" si="2"/>
        <v>0</v>
      </c>
      <c r="G13" s="14"/>
      <c r="H13" s="4" t="str">
        <f t="shared" si="3"/>
        <v>A7</v>
      </c>
    </row>
    <row r="14" ht="15" customHeight="1" spans="1:8">
      <c r="A14" s="13" t="str">
        <f t="shared" si="1"/>
        <v/>
      </c>
      <c r="B14" s="14"/>
      <c r="C14" s="15"/>
      <c r="D14" s="14"/>
      <c r="E14" s="16"/>
      <c r="F14" s="16">
        <f t="shared" si="2"/>
        <v>0</v>
      </c>
      <c r="G14" s="14"/>
      <c r="H14" s="4" t="str">
        <f t="shared" si="3"/>
        <v>A8</v>
      </c>
    </row>
    <row r="15" ht="15" customHeight="1" spans="1:8">
      <c r="A15" s="13" t="str">
        <f t="shared" si="1"/>
        <v/>
      </c>
      <c r="B15" s="14"/>
      <c r="C15" s="15"/>
      <c r="D15" s="14"/>
      <c r="E15" s="16"/>
      <c r="F15" s="16">
        <f t="shared" si="2"/>
        <v>0</v>
      </c>
      <c r="G15" s="14"/>
      <c r="H15" s="4" t="str">
        <f t="shared" si="3"/>
        <v>A9</v>
      </c>
    </row>
    <row r="16" ht="15" customHeight="1" spans="1:8">
      <c r="A16" s="13" t="str">
        <f t="shared" si="1"/>
        <v/>
      </c>
      <c r="B16" s="14"/>
      <c r="C16" s="15"/>
      <c r="D16" s="14"/>
      <c r="E16" s="16"/>
      <c r="F16" s="16">
        <f t="shared" si="2"/>
        <v>0</v>
      </c>
      <c r="G16" s="14"/>
      <c r="H16" s="4" t="str">
        <f t="shared" si="3"/>
        <v>A10</v>
      </c>
    </row>
    <row r="17" ht="15" customHeight="1" spans="1:8">
      <c r="A17" s="13" t="str">
        <f t="shared" si="1"/>
        <v/>
      </c>
      <c r="B17" s="14"/>
      <c r="C17" s="15"/>
      <c r="D17" s="14"/>
      <c r="E17" s="16"/>
      <c r="F17" s="16">
        <f t="shared" si="2"/>
        <v>0</v>
      </c>
      <c r="G17" s="14"/>
      <c r="H17" s="4" t="str">
        <f t="shared" si="3"/>
        <v>A11</v>
      </c>
    </row>
    <row r="18" ht="15" customHeight="1" spans="1:8">
      <c r="A18" s="13" t="str">
        <f t="shared" si="1"/>
        <v/>
      </c>
      <c r="B18" s="14"/>
      <c r="C18" s="15"/>
      <c r="D18" s="14"/>
      <c r="E18" s="16"/>
      <c r="F18" s="16">
        <f t="shared" si="2"/>
        <v>0</v>
      </c>
      <c r="G18" s="14"/>
      <c r="H18" s="4" t="str">
        <f t="shared" si="3"/>
        <v>A12</v>
      </c>
    </row>
    <row r="19" ht="15" customHeight="1" spans="1:8">
      <c r="A19" s="13" t="str">
        <f t="shared" si="1"/>
        <v/>
      </c>
      <c r="B19" s="14"/>
      <c r="C19" s="15"/>
      <c r="D19" s="14"/>
      <c r="E19" s="16"/>
      <c r="F19" s="16">
        <f t="shared" si="2"/>
        <v>0</v>
      </c>
      <c r="G19" s="14"/>
      <c r="H19" s="4" t="str">
        <f t="shared" si="3"/>
        <v>A13</v>
      </c>
    </row>
    <row r="20" ht="15" customHeight="1" spans="1:8">
      <c r="A20" s="13" t="str">
        <f t="shared" si="1"/>
        <v/>
      </c>
      <c r="B20" s="14"/>
      <c r="C20" s="15"/>
      <c r="D20" s="14"/>
      <c r="E20" s="16"/>
      <c r="F20" s="16">
        <f t="shared" si="2"/>
        <v>0</v>
      </c>
      <c r="G20" s="14"/>
      <c r="H20" s="4" t="str">
        <f t="shared" si="3"/>
        <v>A14</v>
      </c>
    </row>
    <row r="21" ht="15" customHeight="1" spans="1:8">
      <c r="A21" s="13" t="str">
        <f t="shared" si="1"/>
        <v/>
      </c>
      <c r="B21" s="14"/>
      <c r="C21" s="15"/>
      <c r="D21" s="14"/>
      <c r="E21" s="16"/>
      <c r="F21" s="16">
        <f t="shared" si="2"/>
        <v>0</v>
      </c>
      <c r="G21" s="14"/>
      <c r="H21" s="4" t="str">
        <f t="shared" si="3"/>
        <v>A15</v>
      </c>
    </row>
    <row r="22" ht="15" customHeight="1" spans="1:8">
      <c r="A22" s="13" t="str">
        <f t="shared" si="1"/>
        <v/>
      </c>
      <c r="B22" s="14"/>
      <c r="C22" s="15"/>
      <c r="D22" s="14"/>
      <c r="E22" s="16"/>
      <c r="F22" s="16">
        <f t="shared" si="2"/>
        <v>0</v>
      </c>
      <c r="G22" s="14"/>
      <c r="H22" s="4" t="str">
        <f t="shared" si="3"/>
        <v>A16</v>
      </c>
    </row>
    <row r="23" ht="15" customHeight="1" spans="1:8">
      <c r="A23" s="13" t="str">
        <f t="shared" si="1"/>
        <v/>
      </c>
      <c r="B23" s="14"/>
      <c r="C23" s="15"/>
      <c r="D23" s="14"/>
      <c r="E23" s="16"/>
      <c r="F23" s="16">
        <f t="shared" si="2"/>
        <v>0</v>
      </c>
      <c r="G23" s="14"/>
      <c r="H23" s="4" t="str">
        <f t="shared" si="3"/>
        <v>A17</v>
      </c>
    </row>
    <row r="24" ht="15" customHeight="1" spans="1:8">
      <c r="A24" s="13" t="str">
        <f t="shared" si="1"/>
        <v/>
      </c>
      <c r="B24" s="14"/>
      <c r="C24" s="15"/>
      <c r="D24" s="14"/>
      <c r="E24" s="16"/>
      <c r="F24" s="16">
        <f t="shared" si="2"/>
        <v>0</v>
      </c>
      <c r="G24" s="14"/>
      <c r="H24" s="4" t="str">
        <f t="shared" si="3"/>
        <v>A18</v>
      </c>
    </row>
    <row r="25" ht="15" customHeight="1" spans="1:8">
      <c r="A25" s="13" t="str">
        <f t="shared" si="1"/>
        <v/>
      </c>
      <c r="B25" s="14"/>
      <c r="C25" s="15"/>
      <c r="D25" s="14"/>
      <c r="E25" s="16"/>
      <c r="F25" s="16">
        <f t="shared" si="2"/>
        <v>0</v>
      </c>
      <c r="G25" s="14"/>
      <c r="H25" s="4" t="str">
        <f t="shared" si="3"/>
        <v>A19</v>
      </c>
    </row>
    <row r="26" ht="15" customHeight="1" spans="1:9">
      <c r="A26" s="13" t="str">
        <f t="shared" si="1"/>
        <v/>
      </c>
      <c r="B26" s="14"/>
      <c r="C26" s="15"/>
      <c r="D26" s="14"/>
      <c r="E26" s="16"/>
      <c r="F26" s="16">
        <f t="shared" si="2"/>
        <v>0</v>
      </c>
      <c r="G26" s="14"/>
      <c r="H26" s="4" t="str">
        <f t="shared" si="3"/>
        <v>A20</v>
      </c>
      <c r="I26" s="5" t="str">
        <f t="array" ref="I26:I29">""</f>
        <v/>
      </c>
    </row>
    <row r="27" ht="15" customHeight="1" spans="1:9">
      <c r="A27" s="17" t="s">
        <v>299</v>
      </c>
      <c r="B27" s="18"/>
      <c r="C27" s="19"/>
      <c r="D27" s="19"/>
      <c r="E27" s="31">
        <f>SUM(E7:E26)</f>
        <v>0</v>
      </c>
      <c r="F27" s="31">
        <f>SUM(F7:F26)</f>
        <v>0</v>
      </c>
      <c r="G27" s="21"/>
      <c r="I27" s="5" t="str">
        <v/>
      </c>
    </row>
    <row r="28" customHeight="1" spans="1:9">
      <c r="A28" s="3" t="str">
        <f>基本信息输入表!$K$6&amp;"填表人："&amp;基本信息输入表!$M$101</f>
        <v>产权持有单位填表人：</v>
      </c>
      <c r="F28" s="3" t="str">
        <f>"评估人员："&amp;基本信息输入表!$Q$101</f>
        <v>评估人员：</v>
      </c>
      <c r="H28" s="3" t="s">
        <v>474</v>
      </c>
      <c r="I28" s="5" t="str">
        <v/>
      </c>
    </row>
    <row r="29" customHeight="1" spans="1:9">
      <c r="A29" s="3" t="str">
        <f>"填表日期："&amp;YEAR(基本信息输入表!$O$101)&amp;"年"&amp;MONTH(基本信息输入表!$O$101)&amp;"月"&amp;DAY(基本信息输入表!$O$101)&amp;"日"</f>
        <v>填表日期：1900年1月0日</v>
      </c>
      <c r="I29" s="5" t="str">
        <v/>
      </c>
    </row>
  </sheetData>
  <mergeCells count="4">
    <mergeCell ref="A2:G2"/>
    <mergeCell ref="A3:G3"/>
    <mergeCell ref="A5:D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8"/>
  <dimension ref="A1:G29"/>
  <sheetViews>
    <sheetView showGridLines="0" topLeftCell="A7" workbookViewId="0">
      <selection activeCell="G25" sqref="G25"/>
    </sheetView>
  </sheetViews>
  <sheetFormatPr defaultColWidth="9" defaultRowHeight="15.75" customHeight="1" outlineLevelCol="6"/>
  <cols>
    <col min="1" max="1" width="6.19166666666667" style="3" customWidth="1"/>
    <col min="2" max="2" width="25.5" style="3" customWidth="1"/>
    <col min="3" max="5" width="18.6916666666667" style="3" customWidth="1"/>
    <col min="6" max="6" width="17.1916666666667" style="3" customWidth="1"/>
    <col min="7" max="8" width="9" style="3" customWidth="1"/>
    <col min="9" max="16384" width="9" style="3"/>
  </cols>
  <sheetData>
    <row r="1" customHeight="1" spans="1:1">
      <c r="A1" s="6" t="s">
        <v>0</v>
      </c>
    </row>
    <row r="2" s="1" customFormat="1" ht="30" customHeight="1" spans="1:1">
      <c r="A2" s="7" t="s">
        <v>1288</v>
      </c>
    </row>
    <row r="3" customHeight="1" spans="1:1">
      <c r="A3" s="4" t="str">
        <f>"评估基准日："&amp;TEXT(基本信息输入表!M7,"yyyy年mm月dd日")</f>
        <v>评估基准日：2024年06月30日</v>
      </c>
    </row>
    <row r="4" ht="14.25" customHeight="1" spans="1:6">
      <c r="A4" s="4"/>
      <c r="B4" s="4"/>
      <c r="C4" s="4"/>
      <c r="D4" s="4"/>
      <c r="E4" s="4"/>
      <c r="F4" s="8" t="s">
        <v>1289</v>
      </c>
    </row>
    <row r="5" customHeight="1" spans="1:6">
      <c r="A5" s="9" t="str">
        <f>基本信息输入表!K6&amp;"："&amp;基本信息输入表!M6</f>
        <v>产权持有单位：贵州林东煤业发展有限责任公司</v>
      </c>
      <c r="B5" s="9"/>
      <c r="C5" s="9"/>
      <c r="F5" s="8" t="s">
        <v>445</v>
      </c>
    </row>
    <row r="6" s="2" customFormat="1" customHeight="1" spans="1:6">
      <c r="A6" s="34" t="s">
        <v>490</v>
      </c>
      <c r="B6" s="34" t="s">
        <v>268</v>
      </c>
      <c r="C6" s="34" t="s">
        <v>215</v>
      </c>
      <c r="D6" s="34" t="s">
        <v>216</v>
      </c>
      <c r="E6" s="34" t="s">
        <v>217</v>
      </c>
      <c r="F6" s="34" t="s">
        <v>218</v>
      </c>
    </row>
    <row r="7" ht="15" customHeight="1" spans="1:6">
      <c r="A7" s="44" t="s">
        <v>1290</v>
      </c>
      <c r="B7" s="45" t="s">
        <v>103</v>
      </c>
      <c r="C7" s="46">
        <f>'6-1长期借款'!H27</f>
        <v>0</v>
      </c>
      <c r="D7" s="46">
        <f>'6-1长期借款'!N27</f>
        <v>0</v>
      </c>
      <c r="E7" s="46">
        <f t="shared" ref="E7:E14" si="0">D7-C7</f>
        <v>0</v>
      </c>
      <c r="F7" s="46" t="str">
        <f t="shared" ref="F7:F14" si="1">IF(C7=0,"",E7/C7*100)</f>
        <v/>
      </c>
    </row>
    <row r="8" ht="15" customHeight="1" spans="1:6">
      <c r="A8" s="44" t="s">
        <v>1291</v>
      </c>
      <c r="B8" s="45" t="s">
        <v>104</v>
      </c>
      <c r="C8" s="46">
        <f>'6-2应付债券'!G27</f>
        <v>0</v>
      </c>
      <c r="D8" s="46">
        <f>'6-2应付债券'!H27</f>
        <v>0</v>
      </c>
      <c r="E8" s="46">
        <f t="shared" si="0"/>
        <v>0</v>
      </c>
      <c r="F8" s="46" t="str">
        <f t="shared" si="1"/>
        <v/>
      </c>
    </row>
    <row r="9" ht="15" customHeight="1" spans="1:6">
      <c r="A9" s="44" t="s">
        <v>1292</v>
      </c>
      <c r="B9" s="3" t="s">
        <v>105</v>
      </c>
      <c r="C9" s="46">
        <f>'6-3租赁负债'!H27</f>
        <v>0</v>
      </c>
      <c r="D9" s="46">
        <f>'6-3租赁负债'!I27</f>
        <v>0</v>
      </c>
      <c r="E9" s="46">
        <f t="shared" si="0"/>
        <v>0</v>
      </c>
      <c r="F9" s="46" t="str">
        <f t="shared" si="1"/>
        <v/>
      </c>
    </row>
    <row r="10" ht="15" customHeight="1" spans="1:6">
      <c r="A10" s="44" t="s">
        <v>1293</v>
      </c>
      <c r="B10" s="45" t="s">
        <v>106</v>
      </c>
      <c r="C10" s="46">
        <f>'6-4长期应付款'!G27</f>
        <v>0</v>
      </c>
      <c r="D10" s="46">
        <f>'6-4长期应付款'!K27</f>
        <v>0</v>
      </c>
      <c r="E10" s="46">
        <f t="shared" si="0"/>
        <v>0</v>
      </c>
      <c r="F10" s="46" t="str">
        <f t="shared" si="1"/>
        <v/>
      </c>
    </row>
    <row r="11" ht="15" customHeight="1" spans="1:6">
      <c r="A11" s="44" t="s">
        <v>1294</v>
      </c>
      <c r="B11" s="45" t="s">
        <v>107</v>
      </c>
      <c r="C11" s="46">
        <f>'6-5预计负债'!E27</f>
        <v>0</v>
      </c>
      <c r="D11" s="46">
        <f>'6-5预计负债'!H27</f>
        <v>0</v>
      </c>
      <c r="E11" s="46">
        <f t="shared" si="0"/>
        <v>0</v>
      </c>
      <c r="F11" s="46" t="str">
        <f t="shared" si="1"/>
        <v/>
      </c>
    </row>
    <row r="12" ht="15" customHeight="1" spans="1:6">
      <c r="A12" s="44" t="s">
        <v>1295</v>
      </c>
      <c r="B12" s="45" t="s">
        <v>108</v>
      </c>
      <c r="C12" s="46">
        <f>'6-6递延收益'!F27</f>
        <v>0</v>
      </c>
      <c r="D12" s="46">
        <f>'6-6递延收益'!J27</f>
        <v>0</v>
      </c>
      <c r="E12" s="46">
        <f t="shared" si="0"/>
        <v>0</v>
      </c>
      <c r="F12" s="46" t="str">
        <f t="shared" si="1"/>
        <v/>
      </c>
    </row>
    <row r="13" ht="15" customHeight="1" spans="1:6">
      <c r="A13" s="44" t="s">
        <v>1296</v>
      </c>
      <c r="B13" s="45" t="s">
        <v>109</v>
      </c>
      <c r="C13" s="46">
        <f>'6-7递延所得税负债'!D27</f>
        <v>0</v>
      </c>
      <c r="D13" s="46">
        <f>'6-7递延所得税负债'!E27</f>
        <v>0</v>
      </c>
      <c r="E13" s="46">
        <f t="shared" si="0"/>
        <v>0</v>
      </c>
      <c r="F13" s="46" t="str">
        <f t="shared" si="1"/>
        <v/>
      </c>
    </row>
    <row r="14" ht="15" customHeight="1" spans="1:6">
      <c r="A14" s="44" t="s">
        <v>1297</v>
      </c>
      <c r="B14" s="45" t="s">
        <v>110</v>
      </c>
      <c r="C14" s="46">
        <f>'6-8其他非流动负债'!E27</f>
        <v>0</v>
      </c>
      <c r="D14" s="46">
        <f>'6-8其他非流动负债'!G27</f>
        <v>0</v>
      </c>
      <c r="E14" s="46">
        <f t="shared" si="0"/>
        <v>0</v>
      </c>
      <c r="F14" s="46" t="str">
        <f t="shared" si="1"/>
        <v/>
      </c>
    </row>
    <row r="15" ht="15" customHeight="1" spans="1:6">
      <c r="A15" s="44"/>
      <c r="C15" s="46"/>
      <c r="D15" s="46"/>
      <c r="E15" s="46"/>
      <c r="F15" s="46"/>
    </row>
    <row r="16" ht="15" customHeight="1" spans="1:6">
      <c r="A16" s="44"/>
      <c r="B16" s="45"/>
      <c r="C16" s="46"/>
      <c r="D16" s="46"/>
      <c r="E16" s="46"/>
      <c r="F16" s="46"/>
    </row>
    <row r="17" ht="15" customHeight="1" spans="1:6">
      <c r="A17" s="44"/>
      <c r="B17" s="45"/>
      <c r="C17" s="46"/>
      <c r="D17" s="46"/>
      <c r="E17" s="46"/>
      <c r="F17" s="46"/>
    </row>
    <row r="18" ht="15" customHeight="1" spans="1:6">
      <c r="A18" s="44"/>
      <c r="B18" s="45"/>
      <c r="C18" s="46"/>
      <c r="D18" s="46"/>
      <c r="E18" s="46"/>
      <c r="F18" s="46"/>
    </row>
    <row r="19" ht="15" customHeight="1" spans="1:6">
      <c r="A19" s="44"/>
      <c r="B19" s="45"/>
      <c r="C19" s="46"/>
      <c r="D19" s="46"/>
      <c r="E19" s="46"/>
      <c r="F19" s="46"/>
    </row>
    <row r="20" ht="15" customHeight="1" spans="1:6">
      <c r="A20" s="44"/>
      <c r="B20" s="45"/>
      <c r="C20" s="46"/>
      <c r="D20" s="46"/>
      <c r="E20" s="46"/>
      <c r="F20" s="46"/>
    </row>
    <row r="21" ht="15" customHeight="1" spans="1:6">
      <c r="A21" s="44"/>
      <c r="B21" s="45"/>
      <c r="C21" s="46"/>
      <c r="D21" s="46"/>
      <c r="E21" s="46"/>
      <c r="F21" s="46"/>
    </row>
    <row r="22" ht="15" customHeight="1" spans="1:6">
      <c r="A22" s="44"/>
      <c r="B22" s="45"/>
      <c r="C22" s="46"/>
      <c r="D22" s="46"/>
      <c r="E22" s="46"/>
      <c r="F22" s="46"/>
    </row>
    <row r="23" ht="15" customHeight="1" spans="1:6">
      <c r="A23" s="44"/>
      <c r="B23" s="45"/>
      <c r="C23" s="46"/>
      <c r="D23" s="46"/>
      <c r="E23" s="46"/>
      <c r="F23" s="46"/>
    </row>
    <row r="24" ht="15" customHeight="1" spans="1:6">
      <c r="A24" s="44"/>
      <c r="B24" s="45"/>
      <c r="C24" s="46"/>
      <c r="D24" s="46"/>
      <c r="E24" s="46"/>
      <c r="F24" s="46"/>
    </row>
    <row r="25" ht="15" customHeight="1" spans="1:6">
      <c r="A25" s="44"/>
      <c r="B25" s="45"/>
      <c r="C25" s="46"/>
      <c r="D25" s="46"/>
      <c r="E25" s="46"/>
      <c r="F25" s="46"/>
    </row>
    <row r="26" ht="15" customHeight="1" spans="1:6">
      <c r="A26" s="44"/>
      <c r="B26" s="45"/>
      <c r="C26" s="46"/>
      <c r="D26" s="46"/>
      <c r="E26" s="46"/>
      <c r="F26" s="46"/>
    </row>
    <row r="27" ht="15" customHeight="1" spans="1:6">
      <c r="A27" s="37" t="s">
        <v>454</v>
      </c>
      <c r="B27" s="38"/>
      <c r="C27" s="46">
        <f>SUM(C7:C26)</f>
        <v>0</v>
      </c>
      <c r="D27" s="46">
        <f>SUM(D7:D26)</f>
        <v>0</v>
      </c>
      <c r="E27" s="46">
        <f>D27-C27</f>
        <v>0</v>
      </c>
      <c r="F27" s="46" t="str">
        <f>IF(C27=0,"",E27/C27*100)</f>
        <v/>
      </c>
    </row>
    <row r="28" customHeight="1" spans="1:7">
      <c r="A28" s="3" t="str">
        <f>基本信息输入表!$K$6&amp;"填表人："&amp;基本信息输入表!$M$102</f>
        <v>产权持有单位填表人：</v>
      </c>
      <c r="D28" s="3" t="str">
        <f>"评估人员："&amp;基本信息输入表!$Q$102</f>
        <v>评估人员：</v>
      </c>
      <c r="G28" s="3" t="s">
        <v>474</v>
      </c>
    </row>
    <row r="29" customHeight="1" spans="1:1">
      <c r="A29" s="3" t="str">
        <f>"填表日期："&amp;YEAR(基本信息输入表!$O$102)&amp;"年"&amp;MONTH(基本信息输入表!$O$102)&amp;"月"&amp;DAY(基本信息输入表!$O$102)&amp;"日"</f>
        <v>填表日期：1900年1月0日</v>
      </c>
    </row>
  </sheetData>
  <mergeCells count="4">
    <mergeCell ref="A2:F2"/>
    <mergeCell ref="A3:F3"/>
    <mergeCell ref="A5:C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orientation="landscape"/>
  <headerFooter scaleWithDoc="0">
    <oddFooter>&amp;C&amp;"Arial Narrow,常规"&amp;10 &amp;"宋体,常规"第&amp;"Arial Narrow,常规"&amp;P&amp;"宋体,常规"页，共&amp;"Arial Narrow,常规"&amp;N&amp;"宋体,常规"页</oddFoot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9"/>
  <dimension ref="A1:Q29"/>
  <sheetViews>
    <sheetView showGridLines="0" topLeftCell="B1" workbookViewId="0">
      <selection activeCell="G25" sqref="G25"/>
    </sheetView>
  </sheetViews>
  <sheetFormatPr defaultColWidth="9" defaultRowHeight="15.75" customHeight="1"/>
  <cols>
    <col min="1" max="1" width="5.5" style="3" customWidth="1"/>
    <col min="2" max="2" width="20.5" style="3" customWidth="1"/>
    <col min="3" max="3" width="8.19166666666667" style="3" customWidth="1"/>
    <col min="4" max="4" width="6.5" style="3" customWidth="1"/>
    <col min="5" max="5" width="7.31666666666667" style="3" customWidth="1"/>
    <col min="6" max="6" width="4.81666666666667" style="3" customWidth="1"/>
    <col min="7" max="7" width="13" style="3" customWidth="1"/>
    <col min="8" max="8" width="15.6916666666667" style="3" customWidth="1"/>
    <col min="9" max="9" width="9.81666666666667" style="3" customWidth="1"/>
    <col min="10" max="10" width="11.6916666666667" style="3" customWidth="1"/>
    <col min="11" max="12" width="4.81666666666667" style="3" customWidth="1"/>
    <col min="13" max="13" width="8.19166666666667" style="3" customWidth="1"/>
    <col min="14" max="14" width="15.6916666666667" style="3" customWidth="1"/>
    <col min="15" max="15" width="10.6916666666667" style="3" customWidth="1"/>
    <col min="16" max="16" width="15.5" style="3" customWidth="1"/>
    <col min="17" max="17" width="5.31666666666667" style="5" customWidth="1"/>
    <col min="18" max="16384" width="9" style="3"/>
  </cols>
  <sheetData>
    <row r="1" customHeight="1" spans="1:17">
      <c r="A1" s="6" t="s">
        <v>0</v>
      </c>
      <c r="P1" s="22" t="str">
        <f t="array" ref="P1:Q1">"请勿删除或清空该列内容"</f>
        <v>请勿删除或清空该列内容</v>
      </c>
      <c r="Q1" s="23" t="str">
        <v>请勿删除或清空该列内容</v>
      </c>
    </row>
    <row r="2" s="1" customFormat="1" ht="30" customHeight="1" spans="1:17">
      <c r="A2" s="7" t="s">
        <v>1298</v>
      </c>
      <c r="Q2" s="25" t="str">
        <f t="array" ref="Q2:Q7">""</f>
        <v/>
      </c>
    </row>
    <row r="3" customHeight="1" spans="1:17">
      <c r="A3" s="4" t="str">
        <f>"评估基准日："&amp;TEXT(基本信息输入表!M7,"yyyy年mm月dd日")</f>
        <v>评估基准日：2024年06月30日</v>
      </c>
      <c r="Q3" s="5" t="str">
        <v/>
      </c>
    </row>
    <row r="4" ht="14.25" customHeight="1" spans="1:17">
      <c r="A4" s="4"/>
      <c r="B4" s="4"/>
      <c r="C4" s="4"/>
      <c r="D4" s="4"/>
      <c r="E4" s="4"/>
      <c r="F4" s="4"/>
      <c r="G4" s="4"/>
      <c r="H4" s="4"/>
      <c r="I4" s="4"/>
      <c r="J4" s="4"/>
      <c r="K4" s="4"/>
      <c r="L4" s="4"/>
      <c r="M4" s="4"/>
      <c r="N4" s="4"/>
      <c r="O4" s="8" t="s">
        <v>1299</v>
      </c>
      <c r="Q4" s="5" t="str">
        <v/>
      </c>
    </row>
    <row r="5" customHeight="1" spans="1:17">
      <c r="A5" s="9" t="str">
        <f>基本信息输入表!K6&amp;"："&amp;基本信息输入表!M6</f>
        <v>产权持有单位：贵州林东煤业发展有限责任公司</v>
      </c>
      <c r="B5" s="10"/>
      <c r="C5" s="10"/>
      <c r="D5" s="10"/>
      <c r="E5" s="10"/>
      <c r="F5" s="10"/>
      <c r="O5" s="8" t="s">
        <v>445</v>
      </c>
      <c r="Q5" s="5" t="str">
        <v/>
      </c>
    </row>
    <row r="6" s="2" customFormat="1" customHeight="1" spans="1:17">
      <c r="A6" s="11" t="s">
        <v>472</v>
      </c>
      <c r="B6" s="11" t="s">
        <v>1247</v>
      </c>
      <c r="C6" s="11" t="s">
        <v>594</v>
      </c>
      <c r="D6" s="11" t="s">
        <v>825</v>
      </c>
      <c r="E6" s="11" t="s">
        <v>1248</v>
      </c>
      <c r="F6" s="11" t="s">
        <v>512</v>
      </c>
      <c r="G6" s="11" t="s">
        <v>853</v>
      </c>
      <c r="H6" s="12" t="s">
        <v>215</v>
      </c>
      <c r="I6" s="12" t="s">
        <v>615</v>
      </c>
      <c r="J6" s="12" t="s">
        <v>1250</v>
      </c>
      <c r="K6" s="12" t="s">
        <v>530</v>
      </c>
      <c r="L6" s="12" t="s">
        <v>598</v>
      </c>
      <c r="M6" s="12" t="s">
        <v>599</v>
      </c>
      <c r="N6" s="11" t="s">
        <v>216</v>
      </c>
      <c r="O6" s="11" t="s">
        <v>348</v>
      </c>
      <c r="P6" s="2" t="s">
        <v>518</v>
      </c>
      <c r="Q6" s="26" t="str">
        <v/>
      </c>
    </row>
    <row r="7" ht="15" customHeight="1" spans="1:17">
      <c r="A7" s="13" t="str">
        <f t="shared" ref="A7" si="0">IF(B7="","",ROW()-6)</f>
        <v/>
      </c>
      <c r="B7" s="14"/>
      <c r="C7" s="15"/>
      <c r="D7" s="15"/>
      <c r="E7" s="41"/>
      <c r="F7" s="14"/>
      <c r="G7" s="16"/>
      <c r="H7" s="16"/>
      <c r="I7" s="16"/>
      <c r="J7" s="16"/>
      <c r="K7" s="16"/>
      <c r="L7" s="16"/>
      <c r="M7" s="16"/>
      <c r="N7" s="16">
        <f>H7</f>
        <v>0</v>
      </c>
      <c r="O7" s="14"/>
      <c r="P7" s="4" t="str">
        <f>"A"&amp;ROW()-6</f>
        <v>A1</v>
      </c>
      <c r="Q7" s="5" t="str">
        <v/>
      </c>
    </row>
    <row r="8" ht="15" customHeight="1" spans="1:16">
      <c r="A8" s="13" t="str">
        <f t="shared" ref="A8:A26" si="1">IF(B8="","",ROW()-6)</f>
        <v/>
      </c>
      <c r="B8" s="14"/>
      <c r="C8" s="15"/>
      <c r="D8" s="15"/>
      <c r="E8" s="41"/>
      <c r="F8" s="14"/>
      <c r="G8" s="16"/>
      <c r="H8" s="16"/>
      <c r="I8" s="16"/>
      <c r="J8" s="16"/>
      <c r="K8" s="16"/>
      <c r="L8" s="16"/>
      <c r="M8" s="16"/>
      <c r="N8" s="16">
        <f t="shared" ref="N8:N26" si="2">H8</f>
        <v>0</v>
      </c>
      <c r="O8" s="14"/>
      <c r="P8" s="4" t="str">
        <f t="shared" ref="P8:P26" si="3">"A"&amp;ROW()-6</f>
        <v>A2</v>
      </c>
    </row>
    <row r="9" ht="15" customHeight="1" spans="1:16">
      <c r="A9" s="13" t="str">
        <f t="shared" si="1"/>
        <v/>
      </c>
      <c r="B9" s="14"/>
      <c r="C9" s="15"/>
      <c r="D9" s="15"/>
      <c r="E9" s="41"/>
      <c r="F9" s="14"/>
      <c r="G9" s="16"/>
      <c r="H9" s="16"/>
      <c r="I9" s="16"/>
      <c r="J9" s="16"/>
      <c r="K9" s="16"/>
      <c r="L9" s="16"/>
      <c r="M9" s="16"/>
      <c r="N9" s="16">
        <f t="shared" si="2"/>
        <v>0</v>
      </c>
      <c r="O9" s="14"/>
      <c r="P9" s="4" t="str">
        <f t="shared" si="3"/>
        <v>A3</v>
      </c>
    </row>
    <row r="10" ht="15" customHeight="1" spans="1:16">
      <c r="A10" s="13" t="str">
        <f t="shared" si="1"/>
        <v/>
      </c>
      <c r="B10" s="14"/>
      <c r="C10" s="15"/>
      <c r="D10" s="15"/>
      <c r="E10" s="41"/>
      <c r="F10" s="14"/>
      <c r="G10" s="16"/>
      <c r="H10" s="16"/>
      <c r="I10" s="16"/>
      <c r="J10" s="16"/>
      <c r="K10" s="16"/>
      <c r="L10" s="16"/>
      <c r="M10" s="16"/>
      <c r="N10" s="16">
        <f t="shared" si="2"/>
        <v>0</v>
      </c>
      <c r="O10" s="14"/>
      <c r="P10" s="4" t="str">
        <f t="shared" si="3"/>
        <v>A4</v>
      </c>
    </row>
    <row r="11" ht="15" customHeight="1" spans="1:16">
      <c r="A11" s="13" t="str">
        <f t="shared" si="1"/>
        <v/>
      </c>
      <c r="B11" s="14"/>
      <c r="C11" s="15"/>
      <c r="D11" s="15"/>
      <c r="E11" s="41"/>
      <c r="F11" s="14"/>
      <c r="G11" s="16"/>
      <c r="H11" s="16"/>
      <c r="I11" s="16"/>
      <c r="J11" s="16"/>
      <c r="K11" s="16"/>
      <c r="L11" s="16"/>
      <c r="M11" s="16"/>
      <c r="N11" s="16">
        <f t="shared" si="2"/>
        <v>0</v>
      </c>
      <c r="O11" s="14"/>
      <c r="P11" s="4" t="str">
        <f t="shared" si="3"/>
        <v>A5</v>
      </c>
    </row>
    <row r="12" ht="15" customHeight="1" spans="1:16">
      <c r="A12" s="13" t="str">
        <f t="shared" si="1"/>
        <v/>
      </c>
      <c r="B12" s="14"/>
      <c r="C12" s="15"/>
      <c r="D12" s="15"/>
      <c r="E12" s="41"/>
      <c r="F12" s="14"/>
      <c r="G12" s="16"/>
      <c r="H12" s="16"/>
      <c r="I12" s="16"/>
      <c r="J12" s="16"/>
      <c r="K12" s="16"/>
      <c r="L12" s="16"/>
      <c r="M12" s="16"/>
      <c r="N12" s="16">
        <f t="shared" si="2"/>
        <v>0</v>
      </c>
      <c r="O12" s="14"/>
      <c r="P12" s="4" t="str">
        <f t="shared" si="3"/>
        <v>A6</v>
      </c>
    </row>
    <row r="13" ht="15" customHeight="1" spans="1:16">
      <c r="A13" s="13" t="str">
        <f t="shared" si="1"/>
        <v/>
      </c>
      <c r="B13" s="14"/>
      <c r="C13" s="15"/>
      <c r="D13" s="15"/>
      <c r="E13" s="41"/>
      <c r="F13" s="14"/>
      <c r="G13" s="16"/>
      <c r="H13" s="16"/>
      <c r="I13" s="16"/>
      <c r="J13" s="16"/>
      <c r="K13" s="16"/>
      <c r="L13" s="16"/>
      <c r="M13" s="16"/>
      <c r="N13" s="16">
        <f t="shared" si="2"/>
        <v>0</v>
      </c>
      <c r="O13" s="14"/>
      <c r="P13" s="4" t="str">
        <f t="shared" si="3"/>
        <v>A7</v>
      </c>
    </row>
    <row r="14" ht="15" customHeight="1" spans="1:16">
      <c r="A14" s="13" t="str">
        <f t="shared" si="1"/>
        <v/>
      </c>
      <c r="B14" s="14"/>
      <c r="C14" s="15"/>
      <c r="D14" s="15"/>
      <c r="E14" s="41"/>
      <c r="F14" s="14"/>
      <c r="G14" s="16"/>
      <c r="H14" s="16"/>
      <c r="I14" s="16"/>
      <c r="J14" s="16"/>
      <c r="K14" s="16"/>
      <c r="L14" s="16"/>
      <c r="M14" s="16"/>
      <c r="N14" s="16">
        <f t="shared" si="2"/>
        <v>0</v>
      </c>
      <c r="O14" s="14"/>
      <c r="P14" s="4" t="str">
        <f t="shared" si="3"/>
        <v>A8</v>
      </c>
    </row>
    <row r="15" ht="15" customHeight="1" spans="1:16">
      <c r="A15" s="13" t="str">
        <f t="shared" si="1"/>
        <v/>
      </c>
      <c r="B15" s="14"/>
      <c r="C15" s="15"/>
      <c r="D15" s="15"/>
      <c r="E15" s="41"/>
      <c r="F15" s="14"/>
      <c r="G15" s="16"/>
      <c r="H15" s="16"/>
      <c r="I15" s="16"/>
      <c r="J15" s="16"/>
      <c r="K15" s="16"/>
      <c r="L15" s="16"/>
      <c r="M15" s="16"/>
      <c r="N15" s="16">
        <f t="shared" si="2"/>
        <v>0</v>
      </c>
      <c r="O15" s="14"/>
      <c r="P15" s="4" t="str">
        <f t="shared" si="3"/>
        <v>A9</v>
      </c>
    </row>
    <row r="16" ht="15" customHeight="1" spans="1:16">
      <c r="A16" s="13" t="str">
        <f t="shared" si="1"/>
        <v/>
      </c>
      <c r="B16" s="14"/>
      <c r="C16" s="15"/>
      <c r="D16" s="15"/>
      <c r="E16" s="41"/>
      <c r="F16" s="14"/>
      <c r="G16" s="16"/>
      <c r="H16" s="16"/>
      <c r="I16" s="16"/>
      <c r="J16" s="16"/>
      <c r="K16" s="16"/>
      <c r="L16" s="16"/>
      <c r="M16" s="16"/>
      <c r="N16" s="16">
        <f t="shared" si="2"/>
        <v>0</v>
      </c>
      <c r="O16" s="14"/>
      <c r="P16" s="4" t="str">
        <f t="shared" si="3"/>
        <v>A10</v>
      </c>
    </row>
    <row r="17" ht="15" customHeight="1" spans="1:16">
      <c r="A17" s="13" t="str">
        <f t="shared" si="1"/>
        <v/>
      </c>
      <c r="B17" s="14"/>
      <c r="C17" s="15"/>
      <c r="D17" s="15"/>
      <c r="E17" s="41"/>
      <c r="F17" s="14"/>
      <c r="G17" s="16"/>
      <c r="H17" s="16"/>
      <c r="I17" s="16"/>
      <c r="J17" s="16"/>
      <c r="K17" s="16"/>
      <c r="L17" s="16"/>
      <c r="M17" s="16"/>
      <c r="N17" s="16">
        <f t="shared" si="2"/>
        <v>0</v>
      </c>
      <c r="O17" s="14"/>
      <c r="P17" s="4" t="str">
        <f t="shared" si="3"/>
        <v>A11</v>
      </c>
    </row>
    <row r="18" ht="15" customHeight="1" spans="1:16">
      <c r="A18" s="13" t="str">
        <f t="shared" si="1"/>
        <v/>
      </c>
      <c r="B18" s="14"/>
      <c r="C18" s="15"/>
      <c r="D18" s="15"/>
      <c r="E18" s="41"/>
      <c r="F18" s="14"/>
      <c r="G18" s="16"/>
      <c r="H18" s="16"/>
      <c r="I18" s="16"/>
      <c r="J18" s="16"/>
      <c r="K18" s="16"/>
      <c r="L18" s="16"/>
      <c r="M18" s="16"/>
      <c r="N18" s="16">
        <f t="shared" si="2"/>
        <v>0</v>
      </c>
      <c r="O18" s="14"/>
      <c r="P18" s="4" t="str">
        <f t="shared" si="3"/>
        <v>A12</v>
      </c>
    </row>
    <row r="19" ht="15" customHeight="1" spans="1:16">
      <c r="A19" s="13" t="str">
        <f t="shared" si="1"/>
        <v/>
      </c>
      <c r="B19" s="14"/>
      <c r="C19" s="15"/>
      <c r="D19" s="15"/>
      <c r="E19" s="41"/>
      <c r="F19" s="14"/>
      <c r="G19" s="16"/>
      <c r="H19" s="16"/>
      <c r="I19" s="16"/>
      <c r="J19" s="16"/>
      <c r="K19" s="16"/>
      <c r="L19" s="16"/>
      <c r="M19" s="16"/>
      <c r="N19" s="16">
        <f t="shared" si="2"/>
        <v>0</v>
      </c>
      <c r="O19" s="14"/>
      <c r="P19" s="4" t="str">
        <f t="shared" si="3"/>
        <v>A13</v>
      </c>
    </row>
    <row r="20" ht="15" customHeight="1" spans="1:16">
      <c r="A20" s="13" t="str">
        <f t="shared" si="1"/>
        <v/>
      </c>
      <c r="B20" s="14"/>
      <c r="C20" s="15"/>
      <c r="D20" s="15"/>
      <c r="E20" s="41"/>
      <c r="F20" s="14"/>
      <c r="G20" s="16"/>
      <c r="H20" s="16"/>
      <c r="I20" s="16"/>
      <c r="J20" s="16"/>
      <c r="K20" s="16"/>
      <c r="L20" s="16"/>
      <c r="M20" s="16"/>
      <c r="N20" s="16">
        <f t="shared" si="2"/>
        <v>0</v>
      </c>
      <c r="O20" s="14"/>
      <c r="P20" s="4" t="str">
        <f t="shared" si="3"/>
        <v>A14</v>
      </c>
    </row>
    <row r="21" ht="15" customHeight="1" spans="1:16">
      <c r="A21" s="13" t="str">
        <f t="shared" si="1"/>
        <v/>
      </c>
      <c r="B21" s="14"/>
      <c r="C21" s="15"/>
      <c r="D21" s="15"/>
      <c r="E21" s="41"/>
      <c r="F21" s="14"/>
      <c r="G21" s="16"/>
      <c r="H21" s="16"/>
      <c r="I21" s="16"/>
      <c r="J21" s="16"/>
      <c r="K21" s="16"/>
      <c r="L21" s="16"/>
      <c r="M21" s="16"/>
      <c r="N21" s="16">
        <f t="shared" si="2"/>
        <v>0</v>
      </c>
      <c r="O21" s="14"/>
      <c r="P21" s="4" t="str">
        <f t="shared" si="3"/>
        <v>A15</v>
      </c>
    </row>
    <row r="22" ht="15" customHeight="1" spans="1:16">
      <c r="A22" s="13" t="str">
        <f t="shared" si="1"/>
        <v/>
      </c>
      <c r="B22" s="14"/>
      <c r="C22" s="15"/>
      <c r="D22" s="15"/>
      <c r="E22" s="41"/>
      <c r="F22" s="14"/>
      <c r="G22" s="16"/>
      <c r="H22" s="16"/>
      <c r="I22" s="16"/>
      <c r="J22" s="16"/>
      <c r="K22" s="16"/>
      <c r="L22" s="16"/>
      <c r="M22" s="16"/>
      <c r="N22" s="16">
        <f t="shared" si="2"/>
        <v>0</v>
      </c>
      <c r="O22" s="14"/>
      <c r="P22" s="4" t="str">
        <f t="shared" si="3"/>
        <v>A16</v>
      </c>
    </row>
    <row r="23" ht="15" customHeight="1" spans="1:16">
      <c r="A23" s="13" t="str">
        <f t="shared" si="1"/>
        <v/>
      </c>
      <c r="B23" s="14"/>
      <c r="C23" s="15"/>
      <c r="D23" s="15"/>
      <c r="E23" s="41"/>
      <c r="F23" s="14"/>
      <c r="G23" s="16"/>
      <c r="H23" s="16"/>
      <c r="I23" s="16"/>
      <c r="J23" s="16"/>
      <c r="K23" s="16"/>
      <c r="L23" s="16"/>
      <c r="M23" s="16"/>
      <c r="N23" s="16">
        <f t="shared" si="2"/>
        <v>0</v>
      </c>
      <c r="O23" s="14"/>
      <c r="P23" s="4" t="str">
        <f t="shared" si="3"/>
        <v>A17</v>
      </c>
    </row>
    <row r="24" ht="15" customHeight="1" spans="1:16">
      <c r="A24" s="13" t="str">
        <f t="shared" si="1"/>
        <v/>
      </c>
      <c r="B24" s="14"/>
      <c r="C24" s="15"/>
      <c r="D24" s="15"/>
      <c r="E24" s="41"/>
      <c r="F24" s="14"/>
      <c r="G24" s="16"/>
      <c r="H24" s="16"/>
      <c r="I24" s="16"/>
      <c r="J24" s="16"/>
      <c r="K24" s="16"/>
      <c r="L24" s="16"/>
      <c r="M24" s="16"/>
      <c r="N24" s="16">
        <f t="shared" si="2"/>
        <v>0</v>
      </c>
      <c r="O24" s="14"/>
      <c r="P24" s="4" t="str">
        <f t="shared" si="3"/>
        <v>A18</v>
      </c>
    </row>
    <row r="25" ht="15" customHeight="1" spans="1:16">
      <c r="A25" s="13" t="str">
        <f t="shared" si="1"/>
        <v/>
      </c>
      <c r="B25" s="14"/>
      <c r="C25" s="15"/>
      <c r="D25" s="15"/>
      <c r="E25" s="41"/>
      <c r="F25" s="14"/>
      <c r="G25" s="16"/>
      <c r="H25" s="16"/>
      <c r="I25" s="16"/>
      <c r="J25" s="16"/>
      <c r="K25" s="16"/>
      <c r="L25" s="16"/>
      <c r="M25" s="16"/>
      <c r="N25" s="16">
        <f t="shared" si="2"/>
        <v>0</v>
      </c>
      <c r="O25" s="14"/>
      <c r="P25" s="4" t="str">
        <f t="shared" si="3"/>
        <v>A19</v>
      </c>
    </row>
    <row r="26" ht="15" customHeight="1" spans="1:17">
      <c r="A26" s="13" t="str">
        <f t="shared" si="1"/>
        <v/>
      </c>
      <c r="B26" s="14"/>
      <c r="C26" s="15"/>
      <c r="D26" s="15"/>
      <c r="E26" s="41"/>
      <c r="F26" s="14"/>
      <c r="G26" s="16"/>
      <c r="H26" s="16"/>
      <c r="I26" s="16"/>
      <c r="J26" s="16"/>
      <c r="K26" s="16"/>
      <c r="L26" s="16"/>
      <c r="M26" s="16"/>
      <c r="N26" s="16">
        <f t="shared" si="2"/>
        <v>0</v>
      </c>
      <c r="O26" s="14"/>
      <c r="P26" s="4" t="str">
        <f t="shared" si="3"/>
        <v>A20</v>
      </c>
      <c r="Q26" s="5" t="str">
        <f t="array" ref="Q26:Q29">""</f>
        <v/>
      </c>
    </row>
    <row r="27" ht="15" customHeight="1" spans="1:17">
      <c r="A27" s="17" t="s">
        <v>299</v>
      </c>
      <c r="B27" s="18"/>
      <c r="C27" s="19"/>
      <c r="D27" s="19"/>
      <c r="E27" s="43"/>
      <c r="F27" s="19"/>
      <c r="G27" s="31"/>
      <c r="H27" s="20">
        <f>SUM(H7:H26)</f>
        <v>0</v>
      </c>
      <c r="I27" s="20"/>
      <c r="J27" s="20"/>
      <c r="K27" s="20"/>
      <c r="L27" s="20"/>
      <c r="M27" s="20"/>
      <c r="N27" s="20">
        <f>SUM(N7:N26)</f>
        <v>0</v>
      </c>
      <c r="O27" s="21"/>
      <c r="Q27" s="5" t="str">
        <v/>
      </c>
    </row>
    <row r="28" customHeight="1" spans="1:17">
      <c r="A28" s="3" t="str">
        <f>基本信息输入表!$K$6&amp;"填表人："&amp;基本信息输入表!$M$103</f>
        <v>产权持有单位填表人：</v>
      </c>
      <c r="N28" s="3" t="str">
        <f>"评估人员："&amp;基本信息输入表!$Q$103</f>
        <v>评估人员：</v>
      </c>
      <c r="P28" s="3" t="s">
        <v>474</v>
      </c>
      <c r="Q28" s="5" t="str">
        <v/>
      </c>
    </row>
    <row r="29" customHeight="1" spans="1:17">
      <c r="A29" s="3" t="str">
        <f>"填表日期："&amp;YEAR(基本信息输入表!$O$103)&amp;"年"&amp;MONTH(基本信息输入表!$O$103)&amp;"月"&amp;DAY(基本信息输入表!$O$103)&amp;"日"</f>
        <v>填表日期：1900年1月0日</v>
      </c>
      <c r="Q29" s="5" t="str">
        <v/>
      </c>
    </row>
  </sheetData>
  <mergeCells count="4">
    <mergeCell ref="A2:O2"/>
    <mergeCell ref="A3:O3"/>
    <mergeCell ref="A5:F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0"/>
  <dimension ref="A1:K29"/>
  <sheetViews>
    <sheetView showGridLines="0" workbookViewId="0">
      <selection activeCell="G25" sqref="G25"/>
    </sheetView>
  </sheetViews>
  <sheetFormatPr defaultColWidth="8.69166666666667" defaultRowHeight="12"/>
  <cols>
    <col min="1" max="1" width="5.69166666666667" style="3" customWidth="1"/>
    <col min="2" max="2" width="20.6916666666667" style="3" customWidth="1"/>
    <col min="3" max="3" width="9.69166666666667" style="3" customWidth="1"/>
    <col min="4" max="5" width="11.6916666666667" style="3" customWidth="1"/>
    <col min="6" max="6" width="11.1916666666667" style="3" customWidth="1"/>
    <col min="7" max="8" width="21.8166666666667" style="3" customWidth="1"/>
    <col min="9" max="9" width="12.6916666666667" style="3" customWidth="1"/>
    <col min="10" max="10" width="16.3166666666667" style="3" customWidth="1"/>
    <col min="11" max="11" width="5.81666666666667" style="5" customWidth="1"/>
    <col min="12" max="16384" width="8.69166666666667" style="3"/>
  </cols>
  <sheetData>
    <row r="1" spans="1:11">
      <c r="A1" s="6" t="s">
        <v>0</v>
      </c>
      <c r="J1" s="22" t="str">
        <f t="array" ref="J1:K1">"请勿删除或清空该列内容"</f>
        <v>请勿删除或清空该列内容</v>
      </c>
      <c r="K1" s="23" t="str">
        <v>请勿删除或清空该列内容</v>
      </c>
    </row>
    <row r="2" s="1" customFormat="1" ht="21.5" customHeight="1" spans="1:11">
      <c r="A2" s="24" t="s">
        <v>1300</v>
      </c>
      <c r="K2" s="25" t="str">
        <f t="array" ref="K2:K7">""</f>
        <v/>
      </c>
    </row>
    <row r="3" ht="15.75" customHeight="1" spans="1:11">
      <c r="A3" s="4" t="str">
        <f>"评估基准日："&amp;TEXT(基本信息输入表!M7,"yyyy年mm月dd日")</f>
        <v>评估基准日：2024年06月30日</v>
      </c>
      <c r="K3" s="5" t="str">
        <v/>
      </c>
    </row>
    <row r="4" ht="14.25" customHeight="1" spans="2:11">
      <c r="B4" s="4"/>
      <c r="C4" s="4"/>
      <c r="D4" s="4"/>
      <c r="E4" s="4"/>
      <c r="F4" s="4"/>
      <c r="G4" s="4"/>
      <c r="H4" s="4"/>
      <c r="I4" s="8" t="s">
        <v>1301</v>
      </c>
      <c r="K4" s="5" t="str">
        <v/>
      </c>
    </row>
    <row r="5" ht="15.75" customHeight="1" spans="1:11">
      <c r="A5" s="9" t="str">
        <f>基本信息输入表!K6&amp;"："&amp;基本信息输入表!M6</f>
        <v>产权持有单位：贵州林东煤业发展有限责任公司</v>
      </c>
      <c r="B5" s="10"/>
      <c r="C5" s="10"/>
      <c r="D5" s="10"/>
      <c r="I5" s="8" t="s">
        <v>445</v>
      </c>
      <c r="K5" s="5" t="str">
        <v/>
      </c>
    </row>
    <row r="6" s="2" customFormat="1" ht="18" customHeight="1" spans="1:11">
      <c r="A6" s="11" t="s">
        <v>472</v>
      </c>
      <c r="B6" s="11" t="s">
        <v>1302</v>
      </c>
      <c r="C6" s="11" t="s">
        <v>824</v>
      </c>
      <c r="D6" s="11" t="s">
        <v>594</v>
      </c>
      <c r="E6" s="11" t="s">
        <v>825</v>
      </c>
      <c r="F6" s="11" t="s">
        <v>554</v>
      </c>
      <c r="G6" s="12" t="s">
        <v>215</v>
      </c>
      <c r="H6" s="11" t="s">
        <v>216</v>
      </c>
      <c r="I6" s="11" t="s">
        <v>1303</v>
      </c>
      <c r="J6" s="2" t="s">
        <v>518</v>
      </c>
      <c r="K6" s="26" t="str">
        <v/>
      </c>
    </row>
    <row r="7" ht="15" customHeight="1" spans="1:11">
      <c r="A7" s="13" t="str">
        <f t="shared" ref="A7" si="0">IF(B7="","",ROW()-6)</f>
        <v/>
      </c>
      <c r="B7" s="14"/>
      <c r="C7" s="14"/>
      <c r="D7" s="15"/>
      <c r="E7" s="15"/>
      <c r="F7" s="41"/>
      <c r="G7" s="16"/>
      <c r="H7" s="16">
        <f>G7</f>
        <v>0</v>
      </c>
      <c r="I7" s="14"/>
      <c r="J7" s="4" t="str">
        <f>"A"&amp;ROW()-6</f>
        <v>A1</v>
      </c>
      <c r="K7" s="5" t="str">
        <v/>
      </c>
    </row>
    <row r="8" ht="15" customHeight="1" spans="1:10">
      <c r="A8" s="13" t="str">
        <f t="shared" ref="A8:A26" si="1">IF(B8="","",ROW()-6)</f>
        <v/>
      </c>
      <c r="B8" s="14"/>
      <c r="C8" s="14"/>
      <c r="D8" s="15"/>
      <c r="E8" s="15"/>
      <c r="F8" s="41"/>
      <c r="G8" s="16"/>
      <c r="H8" s="16">
        <f t="shared" ref="H8:H26" si="2">G8</f>
        <v>0</v>
      </c>
      <c r="I8" s="14"/>
      <c r="J8" s="4" t="str">
        <f t="shared" ref="J8:J26" si="3">"A"&amp;ROW()-6</f>
        <v>A2</v>
      </c>
    </row>
    <row r="9" ht="15" customHeight="1" spans="1:10">
      <c r="A9" s="13" t="str">
        <f t="shared" si="1"/>
        <v/>
      </c>
      <c r="B9" s="14"/>
      <c r="C9" s="14"/>
      <c r="D9" s="15"/>
      <c r="E9" s="15"/>
      <c r="F9" s="41"/>
      <c r="G9" s="16"/>
      <c r="H9" s="16">
        <f t="shared" si="2"/>
        <v>0</v>
      </c>
      <c r="I9" s="14"/>
      <c r="J9" s="4" t="str">
        <f t="shared" si="3"/>
        <v>A3</v>
      </c>
    </row>
    <row r="10" ht="15" customHeight="1" spans="1:10">
      <c r="A10" s="13" t="str">
        <f t="shared" si="1"/>
        <v/>
      </c>
      <c r="B10" s="14"/>
      <c r="C10" s="14"/>
      <c r="D10" s="15"/>
      <c r="E10" s="15"/>
      <c r="F10" s="41"/>
      <c r="G10" s="16"/>
      <c r="H10" s="16">
        <f t="shared" si="2"/>
        <v>0</v>
      </c>
      <c r="I10" s="14"/>
      <c r="J10" s="4" t="str">
        <f t="shared" si="3"/>
        <v>A4</v>
      </c>
    </row>
    <row r="11" ht="15" customHeight="1" spans="1:10">
      <c r="A11" s="13" t="str">
        <f t="shared" si="1"/>
        <v/>
      </c>
      <c r="B11" s="14"/>
      <c r="C11" s="14"/>
      <c r="D11" s="15"/>
      <c r="E11" s="15"/>
      <c r="F11" s="41"/>
      <c r="G11" s="16"/>
      <c r="H11" s="16">
        <f t="shared" si="2"/>
        <v>0</v>
      </c>
      <c r="I11" s="14"/>
      <c r="J11" s="4" t="str">
        <f t="shared" si="3"/>
        <v>A5</v>
      </c>
    </row>
    <row r="12" ht="15" customHeight="1" spans="1:10">
      <c r="A12" s="13" t="str">
        <f t="shared" si="1"/>
        <v/>
      </c>
      <c r="B12" s="14"/>
      <c r="C12" s="14"/>
      <c r="D12" s="15"/>
      <c r="E12" s="15"/>
      <c r="F12" s="41"/>
      <c r="G12" s="16"/>
      <c r="H12" s="16">
        <f t="shared" si="2"/>
        <v>0</v>
      </c>
      <c r="I12" s="14"/>
      <c r="J12" s="4" t="str">
        <f t="shared" si="3"/>
        <v>A6</v>
      </c>
    </row>
    <row r="13" ht="15" customHeight="1" spans="1:10">
      <c r="A13" s="13" t="str">
        <f t="shared" si="1"/>
        <v/>
      </c>
      <c r="B13" s="14"/>
      <c r="C13" s="14"/>
      <c r="D13" s="15"/>
      <c r="E13" s="15"/>
      <c r="F13" s="41"/>
      <c r="G13" s="16"/>
      <c r="H13" s="16">
        <f t="shared" si="2"/>
        <v>0</v>
      </c>
      <c r="I13" s="14"/>
      <c r="J13" s="4" t="str">
        <f t="shared" si="3"/>
        <v>A7</v>
      </c>
    </row>
    <row r="14" ht="15" customHeight="1" spans="1:10">
      <c r="A14" s="13" t="str">
        <f t="shared" si="1"/>
        <v/>
      </c>
      <c r="B14" s="14"/>
      <c r="C14" s="14"/>
      <c r="D14" s="15"/>
      <c r="E14" s="15"/>
      <c r="F14" s="41"/>
      <c r="G14" s="16"/>
      <c r="H14" s="16">
        <f t="shared" si="2"/>
        <v>0</v>
      </c>
      <c r="I14" s="14"/>
      <c r="J14" s="4" t="str">
        <f t="shared" si="3"/>
        <v>A8</v>
      </c>
    </row>
    <row r="15" ht="15" customHeight="1" spans="1:10">
      <c r="A15" s="13" t="str">
        <f t="shared" si="1"/>
        <v/>
      </c>
      <c r="B15" s="14"/>
      <c r="C15" s="14"/>
      <c r="D15" s="15"/>
      <c r="E15" s="15"/>
      <c r="F15" s="41"/>
      <c r="G15" s="16"/>
      <c r="H15" s="16">
        <f t="shared" si="2"/>
        <v>0</v>
      </c>
      <c r="I15" s="14"/>
      <c r="J15" s="4" t="str">
        <f t="shared" si="3"/>
        <v>A9</v>
      </c>
    </row>
    <row r="16" ht="15" customHeight="1" spans="1:10">
      <c r="A16" s="13" t="str">
        <f t="shared" si="1"/>
        <v/>
      </c>
      <c r="B16" s="14"/>
      <c r="C16" s="14"/>
      <c r="D16" s="15"/>
      <c r="E16" s="15"/>
      <c r="F16" s="41"/>
      <c r="G16" s="16"/>
      <c r="H16" s="16">
        <f t="shared" si="2"/>
        <v>0</v>
      </c>
      <c r="I16" s="14"/>
      <c r="J16" s="4" t="str">
        <f t="shared" si="3"/>
        <v>A10</v>
      </c>
    </row>
    <row r="17" ht="15" customHeight="1" spans="1:10">
      <c r="A17" s="13" t="str">
        <f t="shared" si="1"/>
        <v/>
      </c>
      <c r="B17" s="14"/>
      <c r="C17" s="14"/>
      <c r="D17" s="15"/>
      <c r="E17" s="15"/>
      <c r="F17" s="41"/>
      <c r="G17" s="16"/>
      <c r="H17" s="16">
        <f t="shared" si="2"/>
        <v>0</v>
      </c>
      <c r="I17" s="14"/>
      <c r="J17" s="4" t="str">
        <f t="shared" si="3"/>
        <v>A11</v>
      </c>
    </row>
    <row r="18" ht="15" customHeight="1" spans="1:10">
      <c r="A18" s="13" t="str">
        <f t="shared" si="1"/>
        <v/>
      </c>
      <c r="B18" s="14"/>
      <c r="C18" s="14"/>
      <c r="D18" s="15"/>
      <c r="E18" s="15"/>
      <c r="F18" s="41"/>
      <c r="G18" s="16"/>
      <c r="H18" s="16">
        <f t="shared" si="2"/>
        <v>0</v>
      </c>
      <c r="I18" s="14"/>
      <c r="J18" s="4" t="str">
        <f t="shared" si="3"/>
        <v>A12</v>
      </c>
    </row>
    <row r="19" ht="15" customHeight="1" spans="1:10">
      <c r="A19" s="13" t="str">
        <f t="shared" si="1"/>
        <v/>
      </c>
      <c r="B19" s="14"/>
      <c r="C19" s="14"/>
      <c r="D19" s="15"/>
      <c r="E19" s="15"/>
      <c r="F19" s="41"/>
      <c r="G19" s="16"/>
      <c r="H19" s="16">
        <f t="shared" si="2"/>
        <v>0</v>
      </c>
      <c r="I19" s="14"/>
      <c r="J19" s="4" t="str">
        <f t="shared" si="3"/>
        <v>A13</v>
      </c>
    </row>
    <row r="20" ht="15" customHeight="1" spans="1:10">
      <c r="A20" s="13" t="str">
        <f t="shared" si="1"/>
        <v/>
      </c>
      <c r="B20" s="14"/>
      <c r="C20" s="14"/>
      <c r="D20" s="15"/>
      <c r="E20" s="15"/>
      <c r="F20" s="41"/>
      <c r="G20" s="16"/>
      <c r="H20" s="16">
        <f t="shared" si="2"/>
        <v>0</v>
      </c>
      <c r="I20" s="14"/>
      <c r="J20" s="4" t="str">
        <f t="shared" si="3"/>
        <v>A14</v>
      </c>
    </row>
    <row r="21" ht="15" customHeight="1" spans="1:10">
      <c r="A21" s="13" t="str">
        <f t="shared" si="1"/>
        <v/>
      </c>
      <c r="B21" s="42"/>
      <c r="C21" s="14"/>
      <c r="D21" s="15"/>
      <c r="E21" s="15"/>
      <c r="F21" s="41"/>
      <c r="G21" s="16"/>
      <c r="H21" s="16">
        <f t="shared" si="2"/>
        <v>0</v>
      </c>
      <c r="I21" s="14"/>
      <c r="J21" s="4" t="str">
        <f t="shared" si="3"/>
        <v>A15</v>
      </c>
    </row>
    <row r="22" ht="15" customHeight="1" spans="1:10">
      <c r="A22" s="13" t="str">
        <f t="shared" si="1"/>
        <v/>
      </c>
      <c r="B22" s="42"/>
      <c r="C22" s="14"/>
      <c r="D22" s="15"/>
      <c r="E22" s="15"/>
      <c r="F22" s="41"/>
      <c r="G22" s="16"/>
      <c r="H22" s="16">
        <f t="shared" si="2"/>
        <v>0</v>
      </c>
      <c r="I22" s="14"/>
      <c r="J22" s="4" t="str">
        <f t="shared" si="3"/>
        <v>A16</v>
      </c>
    </row>
    <row r="23" ht="15" customHeight="1" spans="1:10">
      <c r="A23" s="13" t="str">
        <f t="shared" si="1"/>
        <v/>
      </c>
      <c r="B23" s="42"/>
      <c r="C23" s="14"/>
      <c r="D23" s="15"/>
      <c r="E23" s="15"/>
      <c r="F23" s="41"/>
      <c r="G23" s="16"/>
      <c r="H23" s="16">
        <f t="shared" si="2"/>
        <v>0</v>
      </c>
      <c r="I23" s="14"/>
      <c r="J23" s="4" t="str">
        <f t="shared" si="3"/>
        <v>A17</v>
      </c>
    </row>
    <row r="24" ht="15" customHeight="1" spans="1:10">
      <c r="A24" s="13" t="str">
        <f t="shared" si="1"/>
        <v/>
      </c>
      <c r="B24" s="42"/>
      <c r="C24" s="14"/>
      <c r="D24" s="15"/>
      <c r="E24" s="15"/>
      <c r="F24" s="41"/>
      <c r="G24" s="16"/>
      <c r="H24" s="16">
        <f t="shared" si="2"/>
        <v>0</v>
      </c>
      <c r="I24" s="14"/>
      <c r="J24" s="4" t="str">
        <f t="shared" si="3"/>
        <v>A18</v>
      </c>
    </row>
    <row r="25" ht="15" customHeight="1" spans="1:10">
      <c r="A25" s="13" t="str">
        <f t="shared" si="1"/>
        <v/>
      </c>
      <c r="B25" s="42"/>
      <c r="C25" s="14"/>
      <c r="D25" s="15"/>
      <c r="E25" s="15"/>
      <c r="F25" s="41"/>
      <c r="G25" s="16"/>
      <c r="H25" s="16">
        <f t="shared" si="2"/>
        <v>0</v>
      </c>
      <c r="I25" s="14"/>
      <c r="J25" s="4" t="str">
        <f t="shared" si="3"/>
        <v>A19</v>
      </c>
    </row>
    <row r="26" ht="15" customHeight="1" spans="1:11">
      <c r="A26" s="13" t="str">
        <f t="shared" si="1"/>
        <v/>
      </c>
      <c r="B26" s="42"/>
      <c r="C26" s="14"/>
      <c r="D26" s="15"/>
      <c r="E26" s="15"/>
      <c r="F26" s="41"/>
      <c r="G26" s="16"/>
      <c r="H26" s="16">
        <f t="shared" si="2"/>
        <v>0</v>
      </c>
      <c r="I26" s="14"/>
      <c r="J26" s="4" t="str">
        <f t="shared" si="3"/>
        <v>A20</v>
      </c>
      <c r="K26" s="5" t="str">
        <f t="array" ref="K26:K29">""</f>
        <v/>
      </c>
    </row>
    <row r="27" ht="15" customHeight="1" spans="1:11">
      <c r="A27" s="17" t="s">
        <v>299</v>
      </c>
      <c r="B27" s="18"/>
      <c r="C27" s="39"/>
      <c r="D27" s="21"/>
      <c r="E27" s="19"/>
      <c r="F27" s="43"/>
      <c r="G27" s="31">
        <f>SUM(G7:G26)</f>
        <v>0</v>
      </c>
      <c r="H27" s="31">
        <f>SUM(H7:H26)</f>
        <v>0</v>
      </c>
      <c r="I27" s="40"/>
      <c r="K27" s="5" t="str">
        <v/>
      </c>
    </row>
    <row r="28" ht="15.75" customHeight="1" spans="1:11">
      <c r="A28" s="3" t="str">
        <f>基本信息输入表!$K$6&amp;"填表人："&amp;基本信息输入表!$M$104</f>
        <v>产权持有单位填表人：</v>
      </c>
      <c r="H28" s="3" t="str">
        <f>"评估人员："&amp;基本信息输入表!$Q$104</f>
        <v>评估人员：</v>
      </c>
      <c r="J28" s="3" t="s">
        <v>474</v>
      </c>
      <c r="K28" s="5" t="str">
        <v/>
      </c>
    </row>
    <row r="29" ht="15.75" customHeight="1" spans="1:11">
      <c r="A29" s="3" t="str">
        <f>"填表日期："&amp;YEAR(基本信息输入表!$O$104)&amp;"年"&amp;MONTH(基本信息输入表!$O$104)&amp;"月"&amp;DAY(基本信息输入表!$O$104)&amp;"日"</f>
        <v>填表日期：1900年1月0日</v>
      </c>
      <c r="K29" s="5" t="str">
        <v/>
      </c>
    </row>
  </sheetData>
  <mergeCells count="4">
    <mergeCell ref="A2:I2"/>
    <mergeCell ref="A3:I3"/>
    <mergeCell ref="A5:D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1"/>
  <dimension ref="A1:L29"/>
  <sheetViews>
    <sheetView showGridLines="0" workbookViewId="0">
      <selection activeCell="G25" sqref="G25"/>
    </sheetView>
  </sheetViews>
  <sheetFormatPr defaultColWidth="8.69166666666667" defaultRowHeight="12"/>
  <cols>
    <col min="1" max="1" width="5.69166666666667" style="3" customWidth="1"/>
    <col min="2" max="2" width="24.1916666666667" style="3" customWidth="1"/>
    <col min="3" max="3" width="6.5" style="3" customWidth="1"/>
    <col min="4" max="5" width="9.5" style="3" customWidth="1"/>
    <col min="6" max="6" width="17.1916666666667" style="3" customWidth="1"/>
    <col min="7" max="7" width="11.1916666666667" style="3" customWidth="1"/>
    <col min="8" max="8" width="14.3166666666667" style="3" customWidth="1"/>
    <col min="9" max="9" width="15.6916666666667" style="3" customWidth="1"/>
    <col min="10" max="10" width="12.6916666666667" style="3" customWidth="1"/>
    <col min="11" max="11" width="15.5" style="3" customWidth="1"/>
    <col min="12" max="12" width="5.19166666666667" style="5" customWidth="1"/>
    <col min="13" max="16384" width="8.69166666666667" style="3"/>
  </cols>
  <sheetData>
    <row r="1" spans="1:12">
      <c r="A1" s="6" t="s">
        <v>0</v>
      </c>
      <c r="K1" s="22" t="str">
        <f t="array" ref="K1:L1">"请勿删除或清空该列内容"</f>
        <v>请勿删除或清空该列内容</v>
      </c>
      <c r="L1" s="23" t="str">
        <v>请勿删除或清空该列内容</v>
      </c>
    </row>
    <row r="2" s="1" customFormat="1" ht="21.5" customHeight="1" spans="1:12">
      <c r="A2" s="24" t="s">
        <v>1304</v>
      </c>
      <c r="L2" s="25" t="str">
        <f t="array" ref="L2:L7">""</f>
        <v/>
      </c>
    </row>
    <row r="3" ht="15.75" customHeight="1" spans="1:12">
      <c r="A3" s="4" t="str">
        <f>"评估基准日："&amp;TEXT(基本信息输入表!M7,"yyyy年mm月dd日")</f>
        <v>评估基准日：2024年06月30日</v>
      </c>
      <c r="L3" s="5" t="str">
        <v/>
      </c>
    </row>
    <row r="4" ht="14.25" customHeight="1" spans="2:12">
      <c r="B4" s="4"/>
      <c r="C4" s="4"/>
      <c r="D4" s="4"/>
      <c r="E4" s="4"/>
      <c r="F4" s="4"/>
      <c r="G4" s="4"/>
      <c r="H4" s="4"/>
      <c r="I4" s="4"/>
      <c r="J4" s="8" t="s">
        <v>1305</v>
      </c>
      <c r="L4" s="5" t="str">
        <v/>
      </c>
    </row>
    <row r="5" ht="15.75" customHeight="1" spans="1:12">
      <c r="A5" s="9" t="str">
        <f>基本信息输入表!K6&amp;"："&amp;基本信息输入表!M6</f>
        <v>产权持有单位：贵州林东煤业发展有限责任公司</v>
      </c>
      <c r="B5" s="10"/>
      <c r="C5" s="10"/>
      <c r="D5" s="10"/>
      <c r="E5" s="10"/>
      <c r="F5" s="10"/>
      <c r="G5" s="32"/>
      <c r="J5" s="8" t="s">
        <v>445</v>
      </c>
      <c r="L5" s="5" t="str">
        <v/>
      </c>
    </row>
    <row r="6" s="2" customFormat="1" ht="28.25" customHeight="1" spans="1:12">
      <c r="A6" s="11" t="s">
        <v>472</v>
      </c>
      <c r="B6" s="11" t="s">
        <v>1306</v>
      </c>
      <c r="C6" s="11" t="s">
        <v>1167</v>
      </c>
      <c r="D6" s="11" t="s">
        <v>1307</v>
      </c>
      <c r="E6" s="11" t="s">
        <v>1308</v>
      </c>
      <c r="F6" s="34" t="s">
        <v>1309</v>
      </c>
      <c r="G6" s="12" t="s">
        <v>1310</v>
      </c>
      <c r="H6" s="12" t="s">
        <v>215</v>
      </c>
      <c r="I6" s="11" t="s">
        <v>216</v>
      </c>
      <c r="J6" s="11" t="s">
        <v>1303</v>
      </c>
      <c r="K6" s="2" t="s">
        <v>518</v>
      </c>
      <c r="L6" s="26" t="str">
        <v/>
      </c>
    </row>
    <row r="7" ht="15" customHeight="1" spans="1:12">
      <c r="A7" s="13" t="str">
        <f t="shared" ref="A7" si="0">IF(B7="","",ROW()-6)</f>
        <v/>
      </c>
      <c r="B7" s="14"/>
      <c r="C7" s="14"/>
      <c r="D7" s="35"/>
      <c r="E7" s="35"/>
      <c r="F7" s="36"/>
      <c r="G7" s="36"/>
      <c r="H7" s="16"/>
      <c r="I7" s="16">
        <f>H7</f>
        <v>0</v>
      </c>
      <c r="J7" s="14"/>
      <c r="K7" s="4" t="str">
        <f>"A"&amp;ROW()-6</f>
        <v>A1</v>
      </c>
      <c r="L7" s="5" t="str">
        <v/>
      </c>
    </row>
    <row r="8" ht="15" customHeight="1" spans="1:11">
      <c r="A8" s="13" t="str">
        <f t="shared" ref="A8:A26" si="1">IF(B8="","",ROW()-6)</f>
        <v/>
      </c>
      <c r="B8" s="14"/>
      <c r="C8" s="14"/>
      <c r="D8" s="35"/>
      <c r="E8" s="35"/>
      <c r="F8" s="36"/>
      <c r="G8" s="36"/>
      <c r="H8" s="16"/>
      <c r="I8" s="16">
        <f t="shared" ref="I8:I26" si="2">H8</f>
        <v>0</v>
      </c>
      <c r="J8" s="14"/>
      <c r="K8" s="4" t="str">
        <f t="shared" ref="K8:K26" si="3">"A"&amp;ROW()-6</f>
        <v>A2</v>
      </c>
    </row>
    <row r="9" ht="15" customHeight="1" spans="1:11">
      <c r="A9" s="13" t="str">
        <f t="shared" si="1"/>
        <v/>
      </c>
      <c r="B9" s="14"/>
      <c r="C9" s="14"/>
      <c r="D9" s="35"/>
      <c r="E9" s="35"/>
      <c r="F9" s="36"/>
      <c r="G9" s="36"/>
      <c r="H9" s="16"/>
      <c r="I9" s="16">
        <f t="shared" si="2"/>
        <v>0</v>
      </c>
      <c r="J9" s="14"/>
      <c r="K9" s="4" t="str">
        <f t="shared" si="3"/>
        <v>A3</v>
      </c>
    </row>
    <row r="10" ht="15" customHeight="1" spans="1:11">
      <c r="A10" s="13" t="str">
        <f t="shared" si="1"/>
        <v/>
      </c>
      <c r="B10" s="14"/>
      <c r="C10" s="14"/>
      <c r="D10" s="35"/>
      <c r="E10" s="35"/>
      <c r="F10" s="36"/>
      <c r="G10" s="36"/>
      <c r="H10" s="16"/>
      <c r="I10" s="16">
        <f t="shared" si="2"/>
        <v>0</v>
      </c>
      <c r="J10" s="14"/>
      <c r="K10" s="4" t="str">
        <f t="shared" si="3"/>
        <v>A4</v>
      </c>
    </row>
    <row r="11" ht="15" customHeight="1" spans="1:11">
      <c r="A11" s="13" t="str">
        <f t="shared" si="1"/>
        <v/>
      </c>
      <c r="B11" s="14"/>
      <c r="C11" s="14"/>
      <c r="D11" s="35"/>
      <c r="E11" s="35"/>
      <c r="F11" s="36"/>
      <c r="G11" s="36"/>
      <c r="H11" s="16"/>
      <c r="I11" s="16">
        <f t="shared" si="2"/>
        <v>0</v>
      </c>
      <c r="J11" s="14"/>
      <c r="K11" s="4" t="str">
        <f t="shared" si="3"/>
        <v>A5</v>
      </c>
    </row>
    <row r="12" ht="15" customHeight="1" spans="1:11">
      <c r="A12" s="13" t="str">
        <f t="shared" si="1"/>
        <v/>
      </c>
      <c r="B12" s="14"/>
      <c r="C12" s="14"/>
      <c r="D12" s="35"/>
      <c r="E12" s="35"/>
      <c r="F12" s="36"/>
      <c r="G12" s="36"/>
      <c r="H12" s="16"/>
      <c r="I12" s="16">
        <f t="shared" si="2"/>
        <v>0</v>
      </c>
      <c r="J12" s="14"/>
      <c r="K12" s="4" t="str">
        <f t="shared" si="3"/>
        <v>A6</v>
      </c>
    </row>
    <row r="13" ht="15" customHeight="1" spans="1:11">
      <c r="A13" s="13" t="str">
        <f t="shared" si="1"/>
        <v/>
      </c>
      <c r="B13" s="14"/>
      <c r="C13" s="14"/>
      <c r="D13" s="35"/>
      <c r="E13" s="35"/>
      <c r="F13" s="36"/>
      <c r="G13" s="36"/>
      <c r="H13" s="16"/>
      <c r="I13" s="16">
        <f t="shared" si="2"/>
        <v>0</v>
      </c>
      <c r="J13" s="14"/>
      <c r="K13" s="4" t="str">
        <f t="shared" si="3"/>
        <v>A7</v>
      </c>
    </row>
    <row r="14" ht="15" customHeight="1" spans="1:11">
      <c r="A14" s="13" t="str">
        <f t="shared" si="1"/>
        <v/>
      </c>
      <c r="B14" s="14"/>
      <c r="C14" s="14"/>
      <c r="D14" s="35"/>
      <c r="E14" s="35"/>
      <c r="F14" s="36"/>
      <c r="G14" s="36"/>
      <c r="H14" s="16"/>
      <c r="I14" s="16">
        <f t="shared" si="2"/>
        <v>0</v>
      </c>
      <c r="J14" s="14"/>
      <c r="K14" s="4" t="str">
        <f t="shared" si="3"/>
        <v>A8</v>
      </c>
    </row>
    <row r="15" ht="15" customHeight="1" spans="1:11">
      <c r="A15" s="13" t="str">
        <f t="shared" si="1"/>
        <v/>
      </c>
      <c r="B15" s="14"/>
      <c r="C15" s="14"/>
      <c r="D15" s="35"/>
      <c r="E15" s="35"/>
      <c r="F15" s="36"/>
      <c r="G15" s="36"/>
      <c r="H15" s="16"/>
      <c r="I15" s="16">
        <f t="shared" si="2"/>
        <v>0</v>
      </c>
      <c r="J15" s="14"/>
      <c r="K15" s="4" t="str">
        <f t="shared" si="3"/>
        <v>A9</v>
      </c>
    </row>
    <row r="16" ht="15" customHeight="1" spans="1:11">
      <c r="A16" s="13" t="str">
        <f t="shared" si="1"/>
        <v/>
      </c>
      <c r="B16" s="14"/>
      <c r="C16" s="14"/>
      <c r="D16" s="35"/>
      <c r="E16" s="35"/>
      <c r="F16" s="36"/>
      <c r="G16" s="36"/>
      <c r="H16" s="16"/>
      <c r="I16" s="16">
        <f t="shared" si="2"/>
        <v>0</v>
      </c>
      <c r="J16" s="14"/>
      <c r="K16" s="4" t="str">
        <f t="shared" si="3"/>
        <v>A10</v>
      </c>
    </row>
    <row r="17" ht="15" customHeight="1" spans="1:11">
      <c r="A17" s="13" t="str">
        <f t="shared" si="1"/>
        <v/>
      </c>
      <c r="B17" s="14"/>
      <c r="C17" s="14"/>
      <c r="D17" s="35"/>
      <c r="E17" s="35"/>
      <c r="F17" s="36"/>
      <c r="G17" s="36"/>
      <c r="H17" s="16"/>
      <c r="I17" s="16">
        <f t="shared" si="2"/>
        <v>0</v>
      </c>
      <c r="J17" s="14"/>
      <c r="K17" s="4" t="str">
        <f t="shared" si="3"/>
        <v>A11</v>
      </c>
    </row>
    <row r="18" ht="15" customHeight="1" spans="1:11">
      <c r="A18" s="13" t="str">
        <f t="shared" si="1"/>
        <v/>
      </c>
      <c r="B18" s="14"/>
      <c r="C18" s="14"/>
      <c r="D18" s="35"/>
      <c r="E18" s="35"/>
      <c r="F18" s="36"/>
      <c r="G18" s="36"/>
      <c r="H18" s="16"/>
      <c r="I18" s="16">
        <f t="shared" si="2"/>
        <v>0</v>
      </c>
      <c r="J18" s="14"/>
      <c r="K18" s="4" t="str">
        <f t="shared" si="3"/>
        <v>A12</v>
      </c>
    </row>
    <row r="19" ht="15" customHeight="1" spans="1:11">
      <c r="A19" s="13" t="str">
        <f t="shared" si="1"/>
        <v/>
      </c>
      <c r="B19" s="14"/>
      <c r="C19" s="14"/>
      <c r="D19" s="35"/>
      <c r="E19" s="35"/>
      <c r="F19" s="36"/>
      <c r="G19" s="36"/>
      <c r="H19" s="16"/>
      <c r="I19" s="16">
        <f t="shared" si="2"/>
        <v>0</v>
      </c>
      <c r="J19" s="14"/>
      <c r="K19" s="4" t="str">
        <f t="shared" si="3"/>
        <v>A13</v>
      </c>
    </row>
    <row r="20" ht="15" customHeight="1" spans="1:11">
      <c r="A20" s="13" t="str">
        <f t="shared" si="1"/>
        <v/>
      </c>
      <c r="B20" s="14"/>
      <c r="C20" s="14"/>
      <c r="D20" s="35"/>
      <c r="E20" s="35"/>
      <c r="F20" s="36"/>
      <c r="G20" s="36"/>
      <c r="H20" s="16"/>
      <c r="I20" s="16">
        <f t="shared" si="2"/>
        <v>0</v>
      </c>
      <c r="J20" s="14"/>
      <c r="K20" s="4" t="str">
        <f t="shared" si="3"/>
        <v>A14</v>
      </c>
    </row>
    <row r="21" ht="15" customHeight="1" spans="1:11">
      <c r="A21" s="13" t="str">
        <f t="shared" si="1"/>
        <v/>
      </c>
      <c r="B21" s="14"/>
      <c r="C21" s="14"/>
      <c r="D21" s="35"/>
      <c r="E21" s="35"/>
      <c r="F21" s="36"/>
      <c r="G21" s="36"/>
      <c r="H21" s="16"/>
      <c r="I21" s="16">
        <f t="shared" si="2"/>
        <v>0</v>
      </c>
      <c r="J21" s="14"/>
      <c r="K21" s="4" t="str">
        <f t="shared" si="3"/>
        <v>A15</v>
      </c>
    </row>
    <row r="22" ht="15" customHeight="1" spans="1:11">
      <c r="A22" s="13" t="str">
        <f t="shared" si="1"/>
        <v/>
      </c>
      <c r="B22" s="14"/>
      <c r="C22" s="14"/>
      <c r="D22" s="35"/>
      <c r="E22" s="35"/>
      <c r="F22" s="36"/>
      <c r="G22" s="36"/>
      <c r="H22" s="16"/>
      <c r="I22" s="16">
        <f t="shared" si="2"/>
        <v>0</v>
      </c>
      <c r="J22" s="14"/>
      <c r="K22" s="4" t="str">
        <f t="shared" si="3"/>
        <v>A16</v>
      </c>
    </row>
    <row r="23" ht="15" customHeight="1" spans="1:11">
      <c r="A23" s="13" t="str">
        <f t="shared" si="1"/>
        <v/>
      </c>
      <c r="B23" s="14"/>
      <c r="C23" s="14"/>
      <c r="D23" s="35"/>
      <c r="E23" s="35"/>
      <c r="F23" s="36"/>
      <c r="G23" s="36"/>
      <c r="H23" s="16"/>
      <c r="I23" s="16">
        <f t="shared" si="2"/>
        <v>0</v>
      </c>
      <c r="J23" s="14"/>
      <c r="K23" s="4" t="str">
        <f t="shared" si="3"/>
        <v>A17</v>
      </c>
    </row>
    <row r="24" ht="15" customHeight="1" spans="1:11">
      <c r="A24" s="13" t="str">
        <f t="shared" si="1"/>
        <v/>
      </c>
      <c r="B24" s="14"/>
      <c r="C24" s="14"/>
      <c r="D24" s="35"/>
      <c r="E24" s="35"/>
      <c r="F24" s="36"/>
      <c r="G24" s="36"/>
      <c r="H24" s="16"/>
      <c r="I24" s="16">
        <f t="shared" si="2"/>
        <v>0</v>
      </c>
      <c r="J24" s="14"/>
      <c r="K24" s="4" t="str">
        <f t="shared" si="3"/>
        <v>A18</v>
      </c>
    </row>
    <row r="25" ht="15" customHeight="1" spans="1:11">
      <c r="A25" s="13" t="str">
        <f t="shared" si="1"/>
        <v/>
      </c>
      <c r="B25" s="14"/>
      <c r="C25" s="14"/>
      <c r="D25" s="35"/>
      <c r="E25" s="35"/>
      <c r="F25" s="36"/>
      <c r="G25" s="36"/>
      <c r="H25" s="16"/>
      <c r="I25" s="16">
        <f t="shared" si="2"/>
        <v>0</v>
      </c>
      <c r="J25" s="14"/>
      <c r="K25" s="4" t="str">
        <f t="shared" si="3"/>
        <v>A19</v>
      </c>
    </row>
    <row r="26" ht="15" customHeight="1" spans="1:12">
      <c r="A26" s="13" t="str">
        <f t="shared" si="1"/>
        <v/>
      </c>
      <c r="B26" s="14"/>
      <c r="C26" s="14"/>
      <c r="D26" s="14"/>
      <c r="E26" s="14"/>
      <c r="F26" s="36"/>
      <c r="G26" s="36"/>
      <c r="H26" s="16"/>
      <c r="I26" s="16">
        <f t="shared" si="2"/>
        <v>0</v>
      </c>
      <c r="J26" s="14"/>
      <c r="K26" s="4" t="str">
        <f t="shared" si="3"/>
        <v>A20</v>
      </c>
      <c r="L26" s="5" t="str">
        <f t="array" ref="L26:L29">""</f>
        <v/>
      </c>
    </row>
    <row r="27" ht="15" customHeight="1" spans="1:12">
      <c r="A27" s="37" t="s">
        <v>299</v>
      </c>
      <c r="B27" s="38"/>
      <c r="C27" s="39"/>
      <c r="D27" s="39"/>
      <c r="E27" s="39"/>
      <c r="F27" s="39"/>
      <c r="G27" s="39"/>
      <c r="H27" s="31">
        <f>SUM(H7:H26)</f>
        <v>0</v>
      </c>
      <c r="I27" s="31">
        <f>SUM(I7:I26)</f>
        <v>0</v>
      </c>
      <c r="J27" s="40"/>
      <c r="L27" s="5" t="str">
        <v/>
      </c>
    </row>
    <row r="28" ht="15.75" customHeight="1" spans="1:12">
      <c r="A28" s="3" t="str">
        <f>基本信息输入表!$K$6&amp;"填表人："&amp;基本信息输入表!$M$105</f>
        <v>产权持有单位填表人：</v>
      </c>
      <c r="I28" s="3" t="str">
        <f>"评估人员："&amp;基本信息输入表!$Q$105</f>
        <v>评估人员：</v>
      </c>
      <c r="K28" s="3" t="s">
        <v>474</v>
      </c>
      <c r="L28" s="5" t="str">
        <v/>
      </c>
    </row>
    <row r="29" ht="15.75" customHeight="1" spans="1:12">
      <c r="A29" s="3" t="str">
        <f>"填表日期："&amp;YEAR(基本信息输入表!$O$105)&amp;"年"&amp;MONTH(基本信息输入表!$O$105)&amp;"月"&amp;DAY(基本信息输入表!$O$105)&amp;"日"</f>
        <v>填表日期：1900年1月0日</v>
      </c>
      <c r="L29" s="5" t="str">
        <v/>
      </c>
    </row>
  </sheetData>
  <mergeCells count="4">
    <mergeCell ref="A2:J2"/>
    <mergeCell ref="A3:J3"/>
    <mergeCell ref="A5:F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2"/>
  <dimension ref="A1:N29"/>
  <sheetViews>
    <sheetView showGridLines="0" workbookViewId="0">
      <selection activeCell="G25" sqref="G25"/>
    </sheetView>
  </sheetViews>
  <sheetFormatPr defaultColWidth="9" defaultRowHeight="15.75" customHeight="1"/>
  <cols>
    <col min="1" max="1" width="5.19166666666667" style="3" customWidth="1"/>
    <col min="2" max="2" width="18.6916666666667" style="3" customWidth="1"/>
    <col min="3" max="3" width="9.19166666666667" style="3" customWidth="1"/>
    <col min="4" max="6" width="12.5" style="3" customWidth="1"/>
    <col min="7" max="7" width="15.6916666666667" style="3" customWidth="1"/>
    <col min="8" max="10" width="4.81666666666667" style="3" customWidth="1"/>
    <col min="11" max="11" width="15.6916666666667" style="3" customWidth="1"/>
    <col min="12" max="12" width="10.1916666666667" style="3" customWidth="1"/>
    <col min="13" max="13" width="15.8166666666667" style="3" customWidth="1"/>
    <col min="14" max="14" width="6.5" style="5" customWidth="1"/>
    <col min="15" max="31" width="9" style="3" customWidth="1"/>
    <col min="32" max="37" width="5.69166666666667" style="3" customWidth="1" outlineLevel="1"/>
    <col min="38" max="38" width="14.6916666666667" style="3" customWidth="1" outlineLevel="1"/>
    <col min="39" max="39" width="13.6916666666667" style="3" customWidth="1"/>
    <col min="40" max="43" width="5.69166666666667" style="3" customWidth="1" outlineLevel="1"/>
    <col min="44" max="45" width="7.19166666666667" style="3" customWidth="1" outlineLevel="1"/>
    <col min="46" max="46" width="5.69166666666667" style="3" customWidth="1" outlineLevel="1"/>
    <col min="47" max="50" width="8.69166666666667" style="3" customWidth="1" outlineLevel="1"/>
    <col min="51" max="51" width="14.6916666666667" style="3" customWidth="1" outlineLevel="1"/>
    <col min="52" max="52" width="13.6916666666667" style="3" customWidth="1"/>
    <col min="53" max="54" width="8.69166666666667" style="3" customWidth="1" outlineLevel="1"/>
    <col min="55" max="56" width="11.1916666666667" style="3" customWidth="1" outlineLevel="1"/>
    <col min="57" max="71" width="8.69166666666667" style="3" hidden="1" customWidth="1" outlineLevel="2"/>
    <col min="72" max="72" width="8.69166666666667" style="3" customWidth="1" outlineLevel="1" collapsed="1"/>
    <col min="73" max="74" width="8.69166666666667" style="3" customWidth="1" outlineLevel="1"/>
    <col min="75" max="75" width="8.69166666666667" style="3" customWidth="1"/>
    <col min="76" max="76" width="13.6916666666667" style="3" customWidth="1"/>
    <col min="77" max="81" width="13.6916666666667" style="3" customWidth="1" outlineLevel="1"/>
    <col min="82" max="82" width="13.6916666666667" style="3" customWidth="1"/>
    <col min="83" max="84" width="9" style="3" customWidth="1"/>
    <col min="85" max="16384" width="9" style="3"/>
  </cols>
  <sheetData>
    <row r="1" customHeight="1" spans="1:14">
      <c r="A1" s="6" t="s">
        <v>0</v>
      </c>
      <c r="M1" s="22" t="str">
        <f t="array" ref="M1:N1">"请勿删除或清空该列内容"</f>
        <v>请勿删除或清空该列内容</v>
      </c>
      <c r="N1" s="23" t="str">
        <v>请勿删除或清空该列内容</v>
      </c>
    </row>
    <row r="2" s="1" customFormat="1" ht="30" customHeight="1" spans="1:14">
      <c r="A2" s="7" t="s">
        <v>1311</v>
      </c>
      <c r="N2" s="25" t="str">
        <f t="array" ref="N2:N7">""</f>
        <v/>
      </c>
    </row>
    <row r="3" customHeight="1" spans="1:14">
      <c r="A3" s="4" t="str">
        <f>"评估基准日："&amp;TEXT(基本信息输入表!M7,"yyyy年mm月dd日")</f>
        <v>评估基准日：2024年06月30日</v>
      </c>
      <c r="N3" s="5" t="str">
        <v/>
      </c>
    </row>
    <row r="4" ht="14.25" customHeight="1" spans="1:14">
      <c r="A4" s="4"/>
      <c r="B4" s="4"/>
      <c r="C4" s="4"/>
      <c r="D4" s="4"/>
      <c r="E4" s="4"/>
      <c r="F4" s="4"/>
      <c r="G4" s="4"/>
      <c r="H4" s="4"/>
      <c r="I4" s="4"/>
      <c r="J4" s="4"/>
      <c r="K4" s="4"/>
      <c r="L4" s="8" t="s">
        <v>1312</v>
      </c>
      <c r="N4" s="5" t="str">
        <v/>
      </c>
    </row>
    <row r="5" customHeight="1" spans="1:14">
      <c r="A5" s="9" t="str">
        <f>基本信息输入表!K6&amp;"："&amp;基本信息输入表!M6</f>
        <v>产权持有单位：贵州林东煤业发展有限责任公司</v>
      </c>
      <c r="B5" s="10"/>
      <c r="C5" s="10"/>
      <c r="D5" s="10"/>
      <c r="E5" s="32"/>
      <c r="F5" s="32"/>
      <c r="L5" s="8" t="s">
        <v>445</v>
      </c>
      <c r="N5" s="5" t="str">
        <v/>
      </c>
    </row>
    <row r="6" s="2" customFormat="1" ht="27.5" customHeight="1" spans="1:14">
      <c r="A6" s="11" t="s">
        <v>472</v>
      </c>
      <c r="B6" s="11" t="s">
        <v>580</v>
      </c>
      <c r="C6" s="11" t="s">
        <v>594</v>
      </c>
      <c r="D6" s="11" t="s">
        <v>593</v>
      </c>
      <c r="E6" s="11" t="s">
        <v>1313</v>
      </c>
      <c r="F6" s="11" t="s">
        <v>1314</v>
      </c>
      <c r="G6" s="11" t="s">
        <v>215</v>
      </c>
      <c r="H6" s="11" t="s">
        <v>530</v>
      </c>
      <c r="I6" s="11" t="s">
        <v>598</v>
      </c>
      <c r="J6" s="11" t="s">
        <v>599</v>
      </c>
      <c r="K6" s="11" t="s">
        <v>216</v>
      </c>
      <c r="L6" s="11" t="s">
        <v>348</v>
      </c>
      <c r="M6" s="2" t="s">
        <v>518</v>
      </c>
      <c r="N6" s="26" t="str">
        <v/>
      </c>
    </row>
    <row r="7" ht="15" customHeight="1" spans="1:14">
      <c r="A7" s="13" t="str">
        <f t="shared" ref="A7" si="0">IF(B7="","",ROW()-6)</f>
        <v/>
      </c>
      <c r="B7" s="14"/>
      <c r="C7" s="15"/>
      <c r="D7" s="14"/>
      <c r="E7" s="14"/>
      <c r="F7" s="14"/>
      <c r="G7" s="16"/>
      <c r="H7" s="16"/>
      <c r="I7" s="16"/>
      <c r="J7" s="16"/>
      <c r="K7" s="16">
        <f>G7</f>
        <v>0</v>
      </c>
      <c r="L7" s="14"/>
      <c r="M7" s="4" t="str">
        <f>"A"&amp;ROW()-6</f>
        <v>A1</v>
      </c>
      <c r="N7" s="5" t="str">
        <v/>
      </c>
    </row>
    <row r="8" ht="15" customHeight="1" spans="1:13">
      <c r="A8" s="13" t="str">
        <f t="shared" ref="A8:A26" si="1">IF(B8="","",ROW()-6)</f>
        <v/>
      </c>
      <c r="B8" s="14"/>
      <c r="C8" s="15"/>
      <c r="D8" s="14"/>
      <c r="E8" s="14"/>
      <c r="F8" s="14"/>
      <c r="G8" s="16"/>
      <c r="H8" s="16"/>
      <c r="I8" s="16"/>
      <c r="J8" s="16"/>
      <c r="K8" s="16">
        <f t="shared" ref="K8:K26" si="2">G8</f>
        <v>0</v>
      </c>
      <c r="L8" s="14"/>
      <c r="M8" s="4" t="str">
        <f t="shared" ref="M8:M26" si="3">"A"&amp;ROW()-6</f>
        <v>A2</v>
      </c>
    </row>
    <row r="9" ht="15" customHeight="1" spans="1:13">
      <c r="A9" s="13" t="str">
        <f t="shared" si="1"/>
        <v/>
      </c>
      <c r="B9" s="14"/>
      <c r="C9" s="15"/>
      <c r="D9" s="14"/>
      <c r="E9" s="14"/>
      <c r="F9" s="14"/>
      <c r="G9" s="16"/>
      <c r="H9" s="16"/>
      <c r="I9" s="16"/>
      <c r="J9" s="16"/>
      <c r="K9" s="16">
        <f t="shared" si="2"/>
        <v>0</v>
      </c>
      <c r="L9" s="14"/>
      <c r="M9" s="4" t="str">
        <f t="shared" si="3"/>
        <v>A3</v>
      </c>
    </row>
    <row r="10" ht="15" customHeight="1" spans="1:13">
      <c r="A10" s="13" t="str">
        <f t="shared" si="1"/>
        <v/>
      </c>
      <c r="B10" s="14"/>
      <c r="C10" s="15"/>
      <c r="D10" s="14"/>
      <c r="E10" s="14"/>
      <c r="F10" s="14"/>
      <c r="G10" s="16"/>
      <c r="H10" s="16"/>
      <c r="I10" s="16"/>
      <c r="J10" s="16"/>
      <c r="K10" s="16">
        <f t="shared" si="2"/>
        <v>0</v>
      </c>
      <c r="L10" s="14"/>
      <c r="M10" s="4" t="str">
        <f t="shared" si="3"/>
        <v>A4</v>
      </c>
    </row>
    <row r="11" ht="15" customHeight="1" spans="1:13">
      <c r="A11" s="13" t="str">
        <f t="shared" si="1"/>
        <v/>
      </c>
      <c r="B11" s="14"/>
      <c r="C11" s="15"/>
      <c r="D11" s="14"/>
      <c r="E11" s="14"/>
      <c r="F11" s="14"/>
      <c r="G11" s="16"/>
      <c r="H11" s="16"/>
      <c r="I11" s="16"/>
      <c r="J11" s="16"/>
      <c r="K11" s="16">
        <f t="shared" si="2"/>
        <v>0</v>
      </c>
      <c r="L11" s="14"/>
      <c r="M11" s="4" t="str">
        <f t="shared" si="3"/>
        <v>A5</v>
      </c>
    </row>
    <row r="12" ht="15" customHeight="1" spans="1:13">
      <c r="A12" s="13" t="str">
        <f t="shared" si="1"/>
        <v/>
      </c>
      <c r="B12" s="14"/>
      <c r="C12" s="15"/>
      <c r="D12" s="14"/>
      <c r="E12" s="14"/>
      <c r="F12" s="14"/>
      <c r="G12" s="16"/>
      <c r="H12" s="16"/>
      <c r="I12" s="16"/>
      <c r="J12" s="16"/>
      <c r="K12" s="16">
        <f t="shared" si="2"/>
        <v>0</v>
      </c>
      <c r="L12" s="14"/>
      <c r="M12" s="4" t="str">
        <f t="shared" si="3"/>
        <v>A6</v>
      </c>
    </row>
    <row r="13" ht="15" customHeight="1" spans="1:13">
      <c r="A13" s="13" t="str">
        <f t="shared" si="1"/>
        <v/>
      </c>
      <c r="B13" s="14"/>
      <c r="C13" s="15"/>
      <c r="D13" s="14"/>
      <c r="E13" s="14"/>
      <c r="F13" s="14"/>
      <c r="G13" s="16"/>
      <c r="H13" s="16"/>
      <c r="I13" s="16"/>
      <c r="J13" s="16"/>
      <c r="K13" s="16">
        <f t="shared" si="2"/>
        <v>0</v>
      </c>
      <c r="L13" s="14"/>
      <c r="M13" s="4" t="str">
        <f t="shared" si="3"/>
        <v>A7</v>
      </c>
    </row>
    <row r="14" ht="15" customHeight="1" spans="1:13">
      <c r="A14" s="13" t="str">
        <f t="shared" si="1"/>
        <v/>
      </c>
      <c r="B14" s="14"/>
      <c r="C14" s="15"/>
      <c r="D14" s="14"/>
      <c r="E14" s="14"/>
      <c r="F14" s="14"/>
      <c r="G14" s="16"/>
      <c r="H14" s="16"/>
      <c r="I14" s="16"/>
      <c r="J14" s="16"/>
      <c r="K14" s="16">
        <f t="shared" si="2"/>
        <v>0</v>
      </c>
      <c r="L14" s="14"/>
      <c r="M14" s="4" t="str">
        <f t="shared" si="3"/>
        <v>A8</v>
      </c>
    </row>
    <row r="15" ht="15" customHeight="1" spans="1:13">
      <c r="A15" s="13" t="str">
        <f t="shared" si="1"/>
        <v/>
      </c>
      <c r="B15" s="14"/>
      <c r="C15" s="15"/>
      <c r="D15" s="14"/>
      <c r="E15" s="14"/>
      <c r="F15" s="14"/>
      <c r="G15" s="16"/>
      <c r="H15" s="16"/>
      <c r="I15" s="16"/>
      <c r="J15" s="16"/>
      <c r="K15" s="16">
        <f t="shared" si="2"/>
        <v>0</v>
      </c>
      <c r="L15" s="14"/>
      <c r="M15" s="4" t="str">
        <f t="shared" si="3"/>
        <v>A9</v>
      </c>
    </row>
    <row r="16" ht="15" customHeight="1" spans="1:13">
      <c r="A16" s="13" t="str">
        <f t="shared" si="1"/>
        <v/>
      </c>
      <c r="B16" s="14"/>
      <c r="C16" s="15"/>
      <c r="D16" s="14"/>
      <c r="E16" s="14"/>
      <c r="F16" s="14"/>
      <c r="G16" s="16"/>
      <c r="H16" s="16"/>
      <c r="I16" s="16"/>
      <c r="J16" s="16"/>
      <c r="K16" s="16">
        <f t="shared" si="2"/>
        <v>0</v>
      </c>
      <c r="L16" s="14"/>
      <c r="M16" s="4" t="str">
        <f t="shared" si="3"/>
        <v>A10</v>
      </c>
    </row>
    <row r="17" ht="15" customHeight="1" spans="1:13">
      <c r="A17" s="13" t="str">
        <f t="shared" si="1"/>
        <v/>
      </c>
      <c r="B17" s="14"/>
      <c r="C17" s="15"/>
      <c r="D17" s="14"/>
      <c r="E17" s="14"/>
      <c r="F17" s="14"/>
      <c r="G17" s="16"/>
      <c r="H17" s="16"/>
      <c r="I17" s="16"/>
      <c r="J17" s="16"/>
      <c r="K17" s="16">
        <f t="shared" si="2"/>
        <v>0</v>
      </c>
      <c r="L17" s="14"/>
      <c r="M17" s="4" t="str">
        <f t="shared" si="3"/>
        <v>A11</v>
      </c>
    </row>
    <row r="18" ht="15" customHeight="1" spans="1:13">
      <c r="A18" s="13" t="str">
        <f t="shared" si="1"/>
        <v/>
      </c>
      <c r="B18" s="14"/>
      <c r="C18" s="15"/>
      <c r="D18" s="14"/>
      <c r="E18" s="14"/>
      <c r="F18" s="14"/>
      <c r="G18" s="16"/>
      <c r="H18" s="16"/>
      <c r="I18" s="16"/>
      <c r="J18" s="16"/>
      <c r="K18" s="16">
        <f t="shared" si="2"/>
        <v>0</v>
      </c>
      <c r="L18" s="14"/>
      <c r="M18" s="4" t="str">
        <f t="shared" si="3"/>
        <v>A12</v>
      </c>
    </row>
    <row r="19" ht="15" customHeight="1" spans="1:13">
      <c r="A19" s="13" t="str">
        <f t="shared" si="1"/>
        <v/>
      </c>
      <c r="B19" s="14"/>
      <c r="C19" s="15"/>
      <c r="D19" s="14"/>
      <c r="E19" s="14"/>
      <c r="F19" s="14"/>
      <c r="G19" s="16"/>
      <c r="H19" s="16"/>
      <c r="I19" s="16"/>
      <c r="J19" s="16"/>
      <c r="K19" s="16">
        <f t="shared" si="2"/>
        <v>0</v>
      </c>
      <c r="L19" s="14"/>
      <c r="M19" s="4" t="str">
        <f t="shared" si="3"/>
        <v>A13</v>
      </c>
    </row>
    <row r="20" ht="15" customHeight="1" spans="1:13">
      <c r="A20" s="13" t="str">
        <f t="shared" si="1"/>
        <v/>
      </c>
      <c r="B20" s="14"/>
      <c r="C20" s="15"/>
      <c r="D20" s="14"/>
      <c r="E20" s="14"/>
      <c r="F20" s="14"/>
      <c r="G20" s="16"/>
      <c r="H20" s="16"/>
      <c r="I20" s="16"/>
      <c r="J20" s="16"/>
      <c r="K20" s="16">
        <f t="shared" si="2"/>
        <v>0</v>
      </c>
      <c r="L20" s="14"/>
      <c r="M20" s="4" t="str">
        <f t="shared" si="3"/>
        <v>A14</v>
      </c>
    </row>
    <row r="21" ht="15" customHeight="1" spans="1:13">
      <c r="A21" s="13" t="str">
        <f t="shared" si="1"/>
        <v/>
      </c>
      <c r="B21" s="14"/>
      <c r="C21" s="15"/>
      <c r="D21" s="14"/>
      <c r="E21" s="14"/>
      <c r="F21" s="14"/>
      <c r="G21" s="16"/>
      <c r="H21" s="16"/>
      <c r="I21" s="16"/>
      <c r="J21" s="16"/>
      <c r="K21" s="16">
        <f t="shared" si="2"/>
        <v>0</v>
      </c>
      <c r="L21" s="14"/>
      <c r="M21" s="4" t="str">
        <f t="shared" si="3"/>
        <v>A15</v>
      </c>
    </row>
    <row r="22" ht="15" customHeight="1" spans="1:13">
      <c r="A22" s="13" t="str">
        <f t="shared" si="1"/>
        <v/>
      </c>
      <c r="B22" s="14"/>
      <c r="C22" s="15"/>
      <c r="D22" s="14"/>
      <c r="E22" s="14"/>
      <c r="F22" s="14"/>
      <c r="G22" s="16"/>
      <c r="H22" s="16"/>
      <c r="I22" s="16"/>
      <c r="J22" s="16"/>
      <c r="K22" s="16">
        <f t="shared" si="2"/>
        <v>0</v>
      </c>
      <c r="L22" s="14"/>
      <c r="M22" s="4" t="str">
        <f t="shared" si="3"/>
        <v>A16</v>
      </c>
    </row>
    <row r="23" ht="15" customHeight="1" spans="1:13">
      <c r="A23" s="13" t="str">
        <f t="shared" si="1"/>
        <v/>
      </c>
      <c r="B23" s="14"/>
      <c r="C23" s="15"/>
      <c r="D23" s="14"/>
      <c r="E23" s="14"/>
      <c r="F23" s="14"/>
      <c r="G23" s="16"/>
      <c r="H23" s="16"/>
      <c r="I23" s="16"/>
      <c r="J23" s="16"/>
      <c r="K23" s="16">
        <f t="shared" si="2"/>
        <v>0</v>
      </c>
      <c r="L23" s="14"/>
      <c r="M23" s="4" t="str">
        <f t="shared" si="3"/>
        <v>A17</v>
      </c>
    </row>
    <row r="24" ht="15" customHeight="1" spans="1:13">
      <c r="A24" s="13" t="str">
        <f t="shared" si="1"/>
        <v/>
      </c>
      <c r="B24" s="14"/>
      <c r="C24" s="15"/>
      <c r="D24" s="14"/>
      <c r="E24" s="14"/>
      <c r="F24" s="14"/>
      <c r="G24" s="16"/>
      <c r="H24" s="16"/>
      <c r="I24" s="16"/>
      <c r="J24" s="16"/>
      <c r="K24" s="16">
        <f t="shared" si="2"/>
        <v>0</v>
      </c>
      <c r="L24" s="14"/>
      <c r="M24" s="4" t="str">
        <f t="shared" si="3"/>
        <v>A18</v>
      </c>
    </row>
    <row r="25" ht="15" customHeight="1" spans="1:13">
      <c r="A25" s="13" t="str">
        <f t="shared" si="1"/>
        <v/>
      </c>
      <c r="B25" s="14"/>
      <c r="C25" s="15"/>
      <c r="D25" s="14"/>
      <c r="E25" s="14"/>
      <c r="F25" s="14"/>
      <c r="G25" s="16"/>
      <c r="H25" s="16"/>
      <c r="I25" s="16"/>
      <c r="J25" s="16"/>
      <c r="K25" s="16">
        <f t="shared" si="2"/>
        <v>0</v>
      </c>
      <c r="L25" s="14"/>
      <c r="M25" s="4" t="str">
        <f t="shared" si="3"/>
        <v>A19</v>
      </c>
    </row>
    <row r="26" ht="15" customHeight="1" spans="1:14">
      <c r="A26" s="13" t="str">
        <f t="shared" si="1"/>
        <v/>
      </c>
      <c r="B26" s="14"/>
      <c r="C26" s="15"/>
      <c r="D26" s="14"/>
      <c r="E26" s="14"/>
      <c r="F26" s="14"/>
      <c r="G26" s="16"/>
      <c r="H26" s="16"/>
      <c r="I26" s="16"/>
      <c r="J26" s="16"/>
      <c r="K26" s="16">
        <f t="shared" si="2"/>
        <v>0</v>
      </c>
      <c r="L26" s="14"/>
      <c r="M26" s="4" t="str">
        <f t="shared" si="3"/>
        <v>A20</v>
      </c>
      <c r="N26" s="33" t="str">
        <f t="array" ref="N26:N29">""</f>
        <v/>
      </c>
    </row>
    <row r="27" ht="15" customHeight="1" spans="1:14">
      <c r="A27" s="17" t="s">
        <v>299</v>
      </c>
      <c r="B27" s="18"/>
      <c r="C27" s="31"/>
      <c r="D27" s="20"/>
      <c r="E27" s="20"/>
      <c r="F27" s="20"/>
      <c r="G27" s="31">
        <f>SUM(G7:G26)</f>
        <v>0</v>
      </c>
      <c r="H27" s="31"/>
      <c r="I27" s="31"/>
      <c r="J27" s="31"/>
      <c r="K27" s="31">
        <f>SUM(K7:K26)</f>
        <v>0</v>
      </c>
      <c r="L27" s="21"/>
      <c r="N27" s="33" t="str">
        <v/>
      </c>
    </row>
    <row r="28" customHeight="1" spans="1:14">
      <c r="A28" s="3" t="str">
        <f>基本信息输入表!$K$6&amp;"填表人："&amp;基本信息输入表!$M$106</f>
        <v>产权持有单位填表人：</v>
      </c>
      <c r="K28" s="3" t="str">
        <f>"评估人员："&amp;基本信息输入表!$Q$106</f>
        <v>评估人员：</v>
      </c>
      <c r="M28" s="3" t="s">
        <v>474</v>
      </c>
      <c r="N28" s="5" t="str">
        <v/>
      </c>
    </row>
    <row r="29" customHeight="1" spans="1:14">
      <c r="A29" s="3" t="str">
        <f>"填表日期："&amp;YEAR(基本信息输入表!$O$106)&amp;"年"&amp;MONTH(基本信息输入表!$O$106)&amp;"月"&amp;DAY(基本信息输入表!$O$106)&amp;"日"</f>
        <v>填表日期：1900年1月0日</v>
      </c>
      <c r="N29" s="5" t="str">
        <v/>
      </c>
    </row>
  </sheetData>
  <mergeCells count="4">
    <mergeCell ref="A2:L2"/>
    <mergeCell ref="A3:L3"/>
    <mergeCell ref="A5:D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3"/>
  <dimension ref="A1:K29"/>
  <sheetViews>
    <sheetView showGridLines="0" workbookViewId="0">
      <selection activeCell="G25" sqref="G25"/>
    </sheetView>
  </sheetViews>
  <sheetFormatPr defaultColWidth="9" defaultRowHeight="15.75" customHeight="1"/>
  <cols>
    <col min="1" max="1" width="6.5" style="3" customWidth="1"/>
    <col min="2" max="2" width="21.3166666666667" style="3" customWidth="1"/>
    <col min="3" max="3" width="12.6916666666667" style="3" customWidth="1"/>
    <col min="4" max="4" width="17.1916666666667" style="3" customWidth="1"/>
    <col min="5" max="5" width="15.6916666666667" style="3" customWidth="1"/>
    <col min="6" max="7" width="8.19166666666667" style="3" customWidth="1"/>
    <col min="8" max="8" width="15.6916666666667" style="3" customWidth="1"/>
    <col min="9" max="9" width="11.8166666666667" style="3" customWidth="1"/>
    <col min="10" max="10" width="15.1916666666667" style="3" customWidth="1"/>
    <col min="11" max="11" width="6.19166666666667" style="5" customWidth="1"/>
    <col min="12" max="16384" width="9" style="3"/>
  </cols>
  <sheetData>
    <row r="1" customHeight="1" spans="1:11">
      <c r="A1" s="6" t="s">
        <v>0</v>
      </c>
      <c r="J1" s="22" t="str">
        <f t="array" ref="J1:K1">"请勿删除或清空该列内容"</f>
        <v>请勿删除或清空该列内容</v>
      </c>
      <c r="K1" s="23" t="str">
        <v>请勿删除或清空该列内容</v>
      </c>
    </row>
    <row r="2" s="1" customFormat="1" ht="30" customHeight="1" spans="1:11">
      <c r="A2" s="7" t="s">
        <v>1315</v>
      </c>
      <c r="K2" s="25" t="str">
        <f t="array" ref="K2:K7">""</f>
        <v/>
      </c>
    </row>
    <row r="3" customHeight="1" spans="1:11">
      <c r="A3" s="4" t="str">
        <f>"评估基准日："&amp;TEXT(基本信息输入表!M7,"yyyy年mm月dd日")</f>
        <v>评估基准日：2024年06月30日</v>
      </c>
      <c r="K3" s="5" t="str">
        <v/>
      </c>
    </row>
    <row r="4" ht="14.25" customHeight="1" spans="1:11">
      <c r="A4" s="4"/>
      <c r="B4" s="4"/>
      <c r="C4" s="4"/>
      <c r="D4" s="4"/>
      <c r="E4" s="4"/>
      <c r="F4" s="4"/>
      <c r="G4" s="4"/>
      <c r="H4" s="4"/>
      <c r="I4" s="8" t="s">
        <v>1316</v>
      </c>
      <c r="K4" s="5" t="str">
        <v/>
      </c>
    </row>
    <row r="5" customHeight="1" spans="1:11">
      <c r="A5" s="9" t="str">
        <f>基本信息输入表!K6&amp;"："&amp;基本信息输入表!M6</f>
        <v>产权持有单位：贵州林东煤业发展有限责任公司</v>
      </c>
      <c r="B5" s="10"/>
      <c r="C5" s="10"/>
      <c r="D5" s="10"/>
      <c r="I5" s="8" t="s">
        <v>1317</v>
      </c>
      <c r="K5" s="5" t="str">
        <v/>
      </c>
    </row>
    <row r="6" s="2" customFormat="1" customHeight="1" spans="1:11">
      <c r="A6" s="11" t="s">
        <v>472</v>
      </c>
      <c r="B6" s="11" t="s">
        <v>580</v>
      </c>
      <c r="C6" s="11" t="s">
        <v>594</v>
      </c>
      <c r="D6" s="11" t="s">
        <v>1318</v>
      </c>
      <c r="E6" s="12" t="s">
        <v>215</v>
      </c>
      <c r="F6" s="12" t="s">
        <v>1319</v>
      </c>
      <c r="G6" s="12" t="s">
        <v>1320</v>
      </c>
      <c r="H6" s="11" t="s">
        <v>216</v>
      </c>
      <c r="I6" s="11" t="s">
        <v>348</v>
      </c>
      <c r="J6" s="2" t="s">
        <v>518</v>
      </c>
      <c r="K6" s="26" t="str">
        <v/>
      </c>
    </row>
    <row r="7" ht="15" customHeight="1" spans="1:11">
      <c r="A7" s="13" t="str">
        <f t="shared" ref="A7" si="0">IF(B7="","",ROW()-6)</f>
        <v/>
      </c>
      <c r="B7" s="14"/>
      <c r="C7" s="15"/>
      <c r="D7" s="14"/>
      <c r="E7" s="16"/>
      <c r="F7" s="16"/>
      <c r="G7" s="16"/>
      <c r="H7" s="16">
        <f>E7</f>
        <v>0</v>
      </c>
      <c r="I7" s="14"/>
      <c r="J7" s="4" t="str">
        <f>"A"&amp;ROW()-6</f>
        <v>A1</v>
      </c>
      <c r="K7" s="5" t="str">
        <v/>
      </c>
    </row>
    <row r="8" ht="15" customHeight="1" spans="1:10">
      <c r="A8" s="13" t="str">
        <f t="shared" ref="A8:A26" si="1">IF(B8="","",ROW()-6)</f>
        <v/>
      </c>
      <c r="B8" s="14"/>
      <c r="C8" s="15"/>
      <c r="D8" s="14"/>
      <c r="E8" s="16"/>
      <c r="F8" s="16"/>
      <c r="G8" s="16"/>
      <c r="H8" s="16">
        <f t="shared" ref="H8:H26" si="2">E8</f>
        <v>0</v>
      </c>
      <c r="I8" s="14"/>
      <c r="J8" s="4" t="str">
        <f t="shared" ref="J8:J26" si="3">"A"&amp;ROW()-6</f>
        <v>A2</v>
      </c>
    </row>
    <row r="9" ht="15" customHeight="1" spans="1:10">
      <c r="A9" s="13" t="str">
        <f t="shared" si="1"/>
        <v/>
      </c>
      <c r="B9" s="14"/>
      <c r="C9" s="15"/>
      <c r="D9" s="14"/>
      <c r="E9" s="16"/>
      <c r="F9" s="16"/>
      <c r="G9" s="16"/>
      <c r="H9" s="16">
        <f t="shared" si="2"/>
        <v>0</v>
      </c>
      <c r="I9" s="14"/>
      <c r="J9" s="4" t="str">
        <f t="shared" si="3"/>
        <v>A3</v>
      </c>
    </row>
    <row r="10" ht="15" customHeight="1" spans="1:10">
      <c r="A10" s="13" t="str">
        <f t="shared" si="1"/>
        <v/>
      </c>
      <c r="B10" s="14"/>
      <c r="C10" s="15"/>
      <c r="D10" s="14"/>
      <c r="E10" s="16"/>
      <c r="F10" s="16"/>
      <c r="G10" s="16"/>
      <c r="H10" s="16">
        <f t="shared" si="2"/>
        <v>0</v>
      </c>
      <c r="I10" s="14"/>
      <c r="J10" s="4" t="str">
        <f t="shared" si="3"/>
        <v>A4</v>
      </c>
    </row>
    <row r="11" ht="15" customHeight="1" spans="1:10">
      <c r="A11" s="13" t="str">
        <f t="shared" si="1"/>
        <v/>
      </c>
      <c r="B11" s="14"/>
      <c r="C11" s="15"/>
      <c r="D11" s="14"/>
      <c r="E11" s="16"/>
      <c r="F11" s="16"/>
      <c r="G11" s="16"/>
      <c r="H11" s="16">
        <f t="shared" si="2"/>
        <v>0</v>
      </c>
      <c r="I11" s="14"/>
      <c r="J11" s="4" t="str">
        <f t="shared" si="3"/>
        <v>A5</v>
      </c>
    </row>
    <row r="12" ht="15" customHeight="1" spans="1:10">
      <c r="A12" s="13" t="str">
        <f t="shared" si="1"/>
        <v/>
      </c>
      <c r="B12" s="14"/>
      <c r="C12" s="15"/>
      <c r="D12" s="14"/>
      <c r="E12" s="16"/>
      <c r="F12" s="16"/>
      <c r="G12" s="16"/>
      <c r="H12" s="16">
        <f t="shared" si="2"/>
        <v>0</v>
      </c>
      <c r="I12" s="14"/>
      <c r="J12" s="4" t="str">
        <f t="shared" si="3"/>
        <v>A6</v>
      </c>
    </row>
    <row r="13" ht="15" customHeight="1" spans="1:10">
      <c r="A13" s="13" t="str">
        <f t="shared" si="1"/>
        <v/>
      </c>
      <c r="B13" s="14"/>
      <c r="C13" s="15"/>
      <c r="D13" s="14"/>
      <c r="E13" s="16"/>
      <c r="F13" s="16"/>
      <c r="G13" s="16"/>
      <c r="H13" s="16">
        <f t="shared" si="2"/>
        <v>0</v>
      </c>
      <c r="I13" s="14"/>
      <c r="J13" s="4" t="str">
        <f t="shared" si="3"/>
        <v>A7</v>
      </c>
    </row>
    <row r="14" ht="15" customHeight="1" spans="1:10">
      <c r="A14" s="13" t="str">
        <f t="shared" si="1"/>
        <v/>
      </c>
      <c r="B14" s="14"/>
      <c r="C14" s="15"/>
      <c r="D14" s="14"/>
      <c r="E14" s="16"/>
      <c r="F14" s="16"/>
      <c r="G14" s="16"/>
      <c r="H14" s="16">
        <f t="shared" si="2"/>
        <v>0</v>
      </c>
      <c r="I14" s="14"/>
      <c r="J14" s="4" t="str">
        <f t="shared" si="3"/>
        <v>A8</v>
      </c>
    </row>
    <row r="15" ht="15" customHeight="1" spans="1:10">
      <c r="A15" s="13" t="str">
        <f t="shared" si="1"/>
        <v/>
      </c>
      <c r="B15" s="14"/>
      <c r="C15" s="15"/>
      <c r="D15" s="14"/>
      <c r="E15" s="16"/>
      <c r="F15" s="16"/>
      <c r="G15" s="16"/>
      <c r="H15" s="16">
        <f t="shared" si="2"/>
        <v>0</v>
      </c>
      <c r="I15" s="14"/>
      <c r="J15" s="4" t="str">
        <f t="shared" si="3"/>
        <v>A9</v>
      </c>
    </row>
    <row r="16" ht="15" customHeight="1" spans="1:10">
      <c r="A16" s="13" t="str">
        <f t="shared" si="1"/>
        <v/>
      </c>
      <c r="B16" s="14"/>
      <c r="C16" s="15"/>
      <c r="D16" s="14"/>
      <c r="E16" s="16"/>
      <c r="F16" s="16"/>
      <c r="G16" s="16"/>
      <c r="H16" s="16">
        <f t="shared" si="2"/>
        <v>0</v>
      </c>
      <c r="I16" s="14"/>
      <c r="J16" s="4" t="str">
        <f t="shared" si="3"/>
        <v>A10</v>
      </c>
    </row>
    <row r="17" ht="15" customHeight="1" spans="1:10">
      <c r="A17" s="13" t="str">
        <f t="shared" si="1"/>
        <v/>
      </c>
      <c r="B17" s="14"/>
      <c r="C17" s="15"/>
      <c r="D17" s="14"/>
      <c r="E17" s="16"/>
      <c r="F17" s="16"/>
      <c r="G17" s="16"/>
      <c r="H17" s="16">
        <f t="shared" si="2"/>
        <v>0</v>
      </c>
      <c r="I17" s="14"/>
      <c r="J17" s="4" t="str">
        <f t="shared" si="3"/>
        <v>A11</v>
      </c>
    </row>
    <row r="18" ht="15" customHeight="1" spans="1:10">
      <c r="A18" s="13" t="str">
        <f t="shared" si="1"/>
        <v/>
      </c>
      <c r="B18" s="14"/>
      <c r="C18" s="15"/>
      <c r="D18" s="14"/>
      <c r="E18" s="16"/>
      <c r="F18" s="16"/>
      <c r="G18" s="16"/>
      <c r="H18" s="16">
        <f t="shared" si="2"/>
        <v>0</v>
      </c>
      <c r="I18" s="14"/>
      <c r="J18" s="4" t="str">
        <f t="shared" si="3"/>
        <v>A12</v>
      </c>
    </row>
    <row r="19" ht="15" customHeight="1" spans="1:10">
      <c r="A19" s="13" t="str">
        <f t="shared" si="1"/>
        <v/>
      </c>
      <c r="B19" s="14"/>
      <c r="C19" s="15"/>
      <c r="D19" s="14"/>
      <c r="E19" s="16"/>
      <c r="F19" s="16"/>
      <c r="G19" s="16"/>
      <c r="H19" s="16">
        <f t="shared" si="2"/>
        <v>0</v>
      </c>
      <c r="I19" s="14"/>
      <c r="J19" s="4" t="str">
        <f t="shared" si="3"/>
        <v>A13</v>
      </c>
    </row>
    <row r="20" ht="15" customHeight="1" spans="1:10">
      <c r="A20" s="13" t="str">
        <f t="shared" si="1"/>
        <v/>
      </c>
      <c r="B20" s="14"/>
      <c r="C20" s="15"/>
      <c r="D20" s="14"/>
      <c r="E20" s="16"/>
      <c r="F20" s="16"/>
      <c r="G20" s="16"/>
      <c r="H20" s="16">
        <f t="shared" si="2"/>
        <v>0</v>
      </c>
      <c r="I20" s="14"/>
      <c r="J20" s="4" t="str">
        <f t="shared" si="3"/>
        <v>A14</v>
      </c>
    </row>
    <row r="21" ht="15" customHeight="1" spans="1:10">
      <c r="A21" s="13" t="str">
        <f t="shared" si="1"/>
        <v/>
      </c>
      <c r="B21" s="14"/>
      <c r="C21" s="15"/>
      <c r="D21" s="14"/>
      <c r="E21" s="16"/>
      <c r="F21" s="16"/>
      <c r="G21" s="16"/>
      <c r="H21" s="16">
        <f t="shared" si="2"/>
        <v>0</v>
      </c>
      <c r="I21" s="14"/>
      <c r="J21" s="4" t="str">
        <f t="shared" si="3"/>
        <v>A15</v>
      </c>
    </row>
    <row r="22" ht="15" customHeight="1" spans="1:10">
      <c r="A22" s="13" t="str">
        <f t="shared" si="1"/>
        <v/>
      </c>
      <c r="B22" s="14"/>
      <c r="C22" s="15"/>
      <c r="D22" s="14"/>
      <c r="E22" s="16"/>
      <c r="F22" s="16"/>
      <c r="G22" s="16"/>
      <c r="H22" s="16">
        <f t="shared" si="2"/>
        <v>0</v>
      </c>
      <c r="I22" s="14"/>
      <c r="J22" s="4" t="str">
        <f t="shared" si="3"/>
        <v>A16</v>
      </c>
    </row>
    <row r="23" ht="15" customHeight="1" spans="1:10">
      <c r="A23" s="13" t="str">
        <f t="shared" si="1"/>
        <v/>
      </c>
      <c r="B23" s="14"/>
      <c r="C23" s="15"/>
      <c r="D23" s="14"/>
      <c r="E23" s="16"/>
      <c r="F23" s="16"/>
      <c r="G23" s="16"/>
      <c r="H23" s="16">
        <f t="shared" si="2"/>
        <v>0</v>
      </c>
      <c r="I23" s="14"/>
      <c r="J23" s="4" t="str">
        <f t="shared" si="3"/>
        <v>A17</v>
      </c>
    </row>
    <row r="24" ht="15" customHeight="1" spans="1:10">
      <c r="A24" s="13" t="str">
        <f t="shared" si="1"/>
        <v/>
      </c>
      <c r="B24" s="14"/>
      <c r="C24" s="15"/>
      <c r="D24" s="14"/>
      <c r="E24" s="16"/>
      <c r="F24" s="16"/>
      <c r="G24" s="16"/>
      <c r="H24" s="16">
        <f t="shared" si="2"/>
        <v>0</v>
      </c>
      <c r="I24" s="14"/>
      <c r="J24" s="4" t="str">
        <f t="shared" si="3"/>
        <v>A18</v>
      </c>
    </row>
    <row r="25" ht="15" customHeight="1" spans="1:10">
      <c r="A25" s="13" t="str">
        <f t="shared" si="1"/>
        <v/>
      </c>
      <c r="B25" s="14"/>
      <c r="C25" s="15"/>
      <c r="D25" s="14"/>
      <c r="E25" s="16"/>
      <c r="F25" s="16"/>
      <c r="G25" s="16"/>
      <c r="H25" s="16">
        <f t="shared" si="2"/>
        <v>0</v>
      </c>
      <c r="I25" s="14"/>
      <c r="J25" s="4" t="str">
        <f t="shared" si="3"/>
        <v>A19</v>
      </c>
    </row>
    <row r="26" ht="15" customHeight="1" spans="1:11">
      <c r="A26" s="13" t="str">
        <f t="shared" si="1"/>
        <v/>
      </c>
      <c r="B26" s="14"/>
      <c r="C26" s="15"/>
      <c r="D26" s="14"/>
      <c r="E26" s="16"/>
      <c r="F26" s="16"/>
      <c r="G26" s="16"/>
      <c r="H26" s="16">
        <f t="shared" si="2"/>
        <v>0</v>
      </c>
      <c r="I26" s="14"/>
      <c r="J26" s="4" t="str">
        <f t="shared" si="3"/>
        <v>A20</v>
      </c>
      <c r="K26" s="5" t="str">
        <f t="array" ref="K26:K29">""</f>
        <v/>
      </c>
    </row>
    <row r="27" ht="15" customHeight="1" spans="1:11">
      <c r="A27" s="17" t="s">
        <v>299</v>
      </c>
      <c r="B27" s="18"/>
      <c r="C27" s="19"/>
      <c r="D27" s="19"/>
      <c r="E27" s="31">
        <f>SUM(E7:E26)</f>
        <v>0</v>
      </c>
      <c r="F27" s="31"/>
      <c r="G27" s="31"/>
      <c r="H27" s="31">
        <f>SUM(H7:H26)</f>
        <v>0</v>
      </c>
      <c r="I27" s="21"/>
      <c r="K27" s="5" t="str">
        <v/>
      </c>
    </row>
    <row r="28" customHeight="1" spans="1:11">
      <c r="A28" s="3" t="str">
        <f>基本信息输入表!$K$6&amp;"填表人："&amp;基本信息输入表!$M$107</f>
        <v>产权持有单位填表人：</v>
      </c>
      <c r="H28" s="3" t="str">
        <f>"评估人员："&amp;基本信息输入表!$Q$107</f>
        <v>评估人员：</v>
      </c>
      <c r="J28" s="3" t="s">
        <v>474</v>
      </c>
      <c r="K28" s="5" t="str">
        <v/>
      </c>
    </row>
    <row r="29" customHeight="1" spans="1:11">
      <c r="A29" s="3" t="str">
        <f>"填表日期："&amp;YEAR(基本信息输入表!$O$107)&amp;"年"&amp;MONTH(基本信息输入表!$O$107)&amp;"月"&amp;DAY(基本信息输入表!$O$107)&amp;"日"</f>
        <v>填表日期：1900年1月0日</v>
      </c>
      <c r="K29" s="5" t="str">
        <v/>
      </c>
    </row>
  </sheetData>
  <mergeCells count="4">
    <mergeCell ref="A2:I2"/>
    <mergeCell ref="A3:I3"/>
    <mergeCell ref="A5:D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4"/>
  <dimension ref="A1:P29"/>
  <sheetViews>
    <sheetView showGridLines="0" workbookViewId="0">
      <selection activeCell="G25" sqref="G25"/>
    </sheetView>
  </sheetViews>
  <sheetFormatPr defaultColWidth="9" defaultRowHeight="15.75" customHeight="1"/>
  <cols>
    <col min="1" max="1" width="5.69166666666667" style="3" customWidth="1"/>
    <col min="2" max="2" width="11.1916666666667" style="3" customWidth="1"/>
    <col min="3" max="3" width="12.3166666666667" style="3" customWidth="1"/>
    <col min="4" max="4" width="14.6916666666667" style="3" customWidth="1"/>
    <col min="5" max="5" width="12.6916666666667" style="3" customWidth="1"/>
    <col min="6" max="6" width="15.6916666666667" style="3" customWidth="1"/>
    <col min="7" max="7" width="11.6916666666667" style="3" customWidth="1"/>
    <col min="8" max="8" width="12.6916666666667" style="3" customWidth="1"/>
    <col min="9" max="9" width="10.5" style="3" customWidth="1"/>
    <col min="10" max="10" width="15.6916666666667" style="3" customWidth="1"/>
    <col min="11" max="11" width="22.1916666666667" style="3" customWidth="1"/>
    <col min="12" max="12" width="16.3166666666667" style="3" customWidth="1"/>
    <col min="13" max="13" width="5.81666666666667" style="5" customWidth="1"/>
    <col min="14" max="16384" width="9" style="3"/>
  </cols>
  <sheetData>
    <row r="1" customHeight="1" spans="1:13">
      <c r="A1" s="6" t="s">
        <v>0</v>
      </c>
      <c r="L1" s="22" t="str">
        <f t="array" ref="L1:M1">"请勿删除或清空该列内容"</f>
        <v>请勿删除或清空该列内容</v>
      </c>
      <c r="M1" s="23" t="str">
        <v>请勿删除或清空该列内容</v>
      </c>
    </row>
    <row r="2" s="1" customFormat="1" ht="30" customHeight="1" spans="1:16">
      <c r="A2" s="7" t="s">
        <v>1321</v>
      </c>
      <c r="M2" s="5" t="str">
        <f t="array" ref="M2:M7">""</f>
        <v/>
      </c>
      <c r="N2" s="3"/>
      <c r="O2" s="3"/>
      <c r="P2" s="3"/>
    </row>
    <row r="3" customHeight="1" spans="1:13">
      <c r="A3" s="4" t="str">
        <f>"评估基准日："&amp;TEXT(基本信息输入表!M7,"yyyy年mm月dd日")</f>
        <v>评估基准日：2024年06月30日</v>
      </c>
      <c r="M3" s="5" t="str">
        <v/>
      </c>
    </row>
    <row r="4" ht="14.25" customHeight="1" spans="5:13">
      <c r="E4" s="4"/>
      <c r="F4" s="4"/>
      <c r="G4" s="4"/>
      <c r="H4" s="4"/>
      <c r="I4" s="4"/>
      <c r="J4" s="4"/>
      <c r="K4" s="8" t="s">
        <v>1322</v>
      </c>
      <c r="M4" s="5" t="str">
        <v/>
      </c>
    </row>
    <row r="5" customHeight="1" spans="1:13">
      <c r="A5" s="28" t="str">
        <f>基本信息输入表!K6&amp;"："&amp;基本信息输入表!M6</f>
        <v>产权持有单位：贵州林东煤业发展有限责任公司</v>
      </c>
      <c r="K5" s="8" t="s">
        <v>1317</v>
      </c>
      <c r="M5" s="5" t="str">
        <v/>
      </c>
    </row>
    <row r="6" s="2" customFormat="1" ht="29.55" customHeight="1" spans="1:13">
      <c r="A6" s="11" t="s">
        <v>472</v>
      </c>
      <c r="B6" s="11" t="s">
        <v>113</v>
      </c>
      <c r="C6" s="11" t="s">
        <v>1323</v>
      </c>
      <c r="D6" s="11" t="s">
        <v>1324</v>
      </c>
      <c r="E6" s="11" t="s">
        <v>594</v>
      </c>
      <c r="F6" s="12" t="s">
        <v>215</v>
      </c>
      <c r="G6" s="12" t="s">
        <v>1325</v>
      </c>
      <c r="H6" s="12" t="s">
        <v>1326</v>
      </c>
      <c r="I6" s="12" t="s">
        <v>1327</v>
      </c>
      <c r="J6" s="11" t="s">
        <v>216</v>
      </c>
      <c r="K6" s="11" t="s">
        <v>1303</v>
      </c>
      <c r="L6" s="2" t="s">
        <v>518</v>
      </c>
      <c r="M6" s="26" t="str">
        <v/>
      </c>
    </row>
    <row r="7" ht="15" customHeight="1" spans="1:13">
      <c r="A7" s="29" t="str">
        <f t="shared" ref="A7" si="0">IF(B7="","",ROW()-6)</f>
        <v/>
      </c>
      <c r="B7" s="29"/>
      <c r="C7" s="29"/>
      <c r="D7" s="29"/>
      <c r="E7" s="30"/>
      <c r="F7" s="16"/>
      <c r="G7" s="16"/>
      <c r="H7" s="16"/>
      <c r="I7" s="16"/>
      <c r="J7" s="16">
        <f>F7</f>
        <v>0</v>
      </c>
      <c r="K7" s="29"/>
      <c r="L7" s="4" t="str">
        <f>"A"&amp;ROW()-6</f>
        <v>A1</v>
      </c>
      <c r="M7" s="5" t="str">
        <v/>
      </c>
    </row>
    <row r="8" ht="15" customHeight="1" spans="1:12">
      <c r="A8" s="29" t="str">
        <f t="shared" ref="A8:A26" si="1">IF(B8="","",ROW()-6)</f>
        <v/>
      </c>
      <c r="B8" s="29"/>
      <c r="C8" s="29"/>
      <c r="D8" s="29"/>
      <c r="E8" s="30"/>
      <c r="F8" s="16"/>
      <c r="G8" s="16"/>
      <c r="H8" s="16"/>
      <c r="I8" s="16"/>
      <c r="J8" s="16">
        <f t="shared" ref="J8:J26" si="2">F8</f>
        <v>0</v>
      </c>
      <c r="K8" s="29"/>
      <c r="L8" s="4" t="str">
        <f t="shared" ref="L8:L26" si="3">"A"&amp;ROW()-6</f>
        <v>A2</v>
      </c>
    </row>
    <row r="9" ht="15" customHeight="1" spans="1:12">
      <c r="A9" s="29" t="str">
        <f t="shared" si="1"/>
        <v/>
      </c>
      <c r="B9" s="29"/>
      <c r="C9" s="29"/>
      <c r="D9" s="29"/>
      <c r="E9" s="30"/>
      <c r="F9" s="16"/>
      <c r="G9" s="16"/>
      <c r="H9" s="16"/>
      <c r="I9" s="16"/>
      <c r="J9" s="16">
        <f t="shared" si="2"/>
        <v>0</v>
      </c>
      <c r="K9" s="29"/>
      <c r="L9" s="4" t="str">
        <f t="shared" si="3"/>
        <v>A3</v>
      </c>
    </row>
    <row r="10" ht="15" customHeight="1" spans="1:12">
      <c r="A10" s="29" t="str">
        <f t="shared" si="1"/>
        <v/>
      </c>
      <c r="B10" s="29"/>
      <c r="C10" s="29"/>
      <c r="D10" s="29"/>
      <c r="E10" s="30"/>
      <c r="F10" s="16"/>
      <c r="G10" s="16"/>
      <c r="H10" s="16"/>
      <c r="I10" s="16"/>
      <c r="J10" s="16">
        <f t="shared" si="2"/>
        <v>0</v>
      </c>
      <c r="K10" s="29"/>
      <c r="L10" s="4" t="str">
        <f t="shared" si="3"/>
        <v>A4</v>
      </c>
    </row>
    <row r="11" ht="15" customHeight="1" spans="1:12">
      <c r="A11" s="29" t="str">
        <f t="shared" si="1"/>
        <v/>
      </c>
      <c r="B11" s="29"/>
      <c r="C11" s="29"/>
      <c r="D11" s="29"/>
      <c r="E11" s="30"/>
      <c r="F11" s="16"/>
      <c r="G11" s="16"/>
      <c r="H11" s="16"/>
      <c r="I11" s="16"/>
      <c r="J11" s="16">
        <f t="shared" si="2"/>
        <v>0</v>
      </c>
      <c r="K11" s="29"/>
      <c r="L11" s="4" t="str">
        <f t="shared" si="3"/>
        <v>A5</v>
      </c>
    </row>
    <row r="12" ht="15" customHeight="1" spans="1:12">
      <c r="A12" s="29" t="str">
        <f t="shared" si="1"/>
        <v/>
      </c>
      <c r="B12" s="29"/>
      <c r="C12" s="29"/>
      <c r="D12" s="29"/>
      <c r="E12" s="30"/>
      <c r="F12" s="16"/>
      <c r="G12" s="16"/>
      <c r="H12" s="16"/>
      <c r="I12" s="16"/>
      <c r="J12" s="16">
        <f t="shared" si="2"/>
        <v>0</v>
      </c>
      <c r="K12" s="29"/>
      <c r="L12" s="4" t="str">
        <f t="shared" si="3"/>
        <v>A6</v>
      </c>
    </row>
    <row r="13" ht="15" customHeight="1" spans="1:12">
      <c r="A13" s="29" t="str">
        <f t="shared" si="1"/>
        <v/>
      </c>
      <c r="B13" s="29"/>
      <c r="C13" s="29"/>
      <c r="D13" s="29"/>
      <c r="E13" s="30"/>
      <c r="F13" s="16"/>
      <c r="G13" s="16"/>
      <c r="H13" s="16"/>
      <c r="I13" s="16"/>
      <c r="J13" s="16">
        <f t="shared" si="2"/>
        <v>0</v>
      </c>
      <c r="K13" s="29"/>
      <c r="L13" s="4" t="str">
        <f t="shared" si="3"/>
        <v>A7</v>
      </c>
    </row>
    <row r="14" ht="15" customHeight="1" spans="1:12">
      <c r="A14" s="29" t="str">
        <f t="shared" si="1"/>
        <v/>
      </c>
      <c r="B14" s="29"/>
      <c r="C14" s="29"/>
      <c r="D14" s="29"/>
      <c r="E14" s="30"/>
      <c r="F14" s="16"/>
      <c r="G14" s="16"/>
      <c r="H14" s="16"/>
      <c r="I14" s="16"/>
      <c r="J14" s="16">
        <f t="shared" si="2"/>
        <v>0</v>
      </c>
      <c r="K14" s="29"/>
      <c r="L14" s="4" t="str">
        <f t="shared" si="3"/>
        <v>A8</v>
      </c>
    </row>
    <row r="15" ht="15" customHeight="1" spans="1:12">
      <c r="A15" s="29" t="str">
        <f t="shared" si="1"/>
        <v/>
      </c>
      <c r="B15" s="29"/>
      <c r="C15" s="29"/>
      <c r="D15" s="29"/>
      <c r="E15" s="30"/>
      <c r="F15" s="16"/>
      <c r="G15" s="16"/>
      <c r="H15" s="16"/>
      <c r="I15" s="16"/>
      <c r="J15" s="16">
        <f t="shared" si="2"/>
        <v>0</v>
      </c>
      <c r="K15" s="29"/>
      <c r="L15" s="4" t="str">
        <f t="shared" si="3"/>
        <v>A9</v>
      </c>
    </row>
    <row r="16" ht="15" customHeight="1" spans="1:12">
      <c r="A16" s="29" t="str">
        <f t="shared" si="1"/>
        <v/>
      </c>
      <c r="B16" s="29"/>
      <c r="C16" s="29"/>
      <c r="D16" s="29"/>
      <c r="E16" s="30"/>
      <c r="F16" s="16"/>
      <c r="G16" s="16"/>
      <c r="H16" s="16"/>
      <c r="I16" s="16"/>
      <c r="J16" s="16">
        <f t="shared" si="2"/>
        <v>0</v>
      </c>
      <c r="K16" s="29"/>
      <c r="L16" s="4" t="str">
        <f t="shared" si="3"/>
        <v>A10</v>
      </c>
    </row>
    <row r="17" ht="15" customHeight="1" spans="1:12">
      <c r="A17" s="29" t="str">
        <f t="shared" si="1"/>
        <v/>
      </c>
      <c r="B17" s="29"/>
      <c r="C17" s="29"/>
      <c r="D17" s="29"/>
      <c r="E17" s="30"/>
      <c r="F17" s="16"/>
      <c r="G17" s="16"/>
      <c r="H17" s="16"/>
      <c r="I17" s="16"/>
      <c r="J17" s="16">
        <f t="shared" si="2"/>
        <v>0</v>
      </c>
      <c r="K17" s="29"/>
      <c r="L17" s="4" t="str">
        <f t="shared" si="3"/>
        <v>A11</v>
      </c>
    </row>
    <row r="18" ht="15" customHeight="1" spans="1:12">
      <c r="A18" s="29" t="str">
        <f t="shared" si="1"/>
        <v/>
      </c>
      <c r="B18" s="29"/>
      <c r="C18" s="29"/>
      <c r="D18" s="29"/>
      <c r="E18" s="30"/>
      <c r="F18" s="16"/>
      <c r="G18" s="16"/>
      <c r="H18" s="16"/>
      <c r="I18" s="16"/>
      <c r="J18" s="16">
        <f t="shared" si="2"/>
        <v>0</v>
      </c>
      <c r="K18" s="29"/>
      <c r="L18" s="4" t="str">
        <f t="shared" si="3"/>
        <v>A12</v>
      </c>
    </row>
    <row r="19" ht="15" customHeight="1" spans="1:12">
      <c r="A19" s="29" t="str">
        <f t="shared" si="1"/>
        <v/>
      </c>
      <c r="B19" s="29"/>
      <c r="C19" s="29"/>
      <c r="D19" s="29"/>
      <c r="E19" s="30"/>
      <c r="F19" s="16"/>
      <c r="G19" s="16"/>
      <c r="H19" s="16"/>
      <c r="I19" s="16"/>
      <c r="J19" s="16">
        <f t="shared" si="2"/>
        <v>0</v>
      </c>
      <c r="K19" s="29"/>
      <c r="L19" s="4" t="str">
        <f t="shared" si="3"/>
        <v>A13</v>
      </c>
    </row>
    <row r="20" ht="15" customHeight="1" spans="1:12">
      <c r="A20" s="29" t="str">
        <f t="shared" si="1"/>
        <v/>
      </c>
      <c r="B20" s="29"/>
      <c r="C20" s="29"/>
      <c r="D20" s="29"/>
      <c r="E20" s="30"/>
      <c r="F20" s="16"/>
      <c r="G20" s="16"/>
      <c r="H20" s="16"/>
      <c r="I20" s="16"/>
      <c r="J20" s="16">
        <f t="shared" si="2"/>
        <v>0</v>
      </c>
      <c r="K20" s="29"/>
      <c r="L20" s="4" t="str">
        <f t="shared" si="3"/>
        <v>A14</v>
      </c>
    </row>
    <row r="21" ht="15" customHeight="1" spans="1:12">
      <c r="A21" s="29" t="str">
        <f t="shared" si="1"/>
        <v/>
      </c>
      <c r="B21" s="29"/>
      <c r="C21" s="29"/>
      <c r="D21" s="29"/>
      <c r="E21" s="30"/>
      <c r="F21" s="16"/>
      <c r="G21" s="16"/>
      <c r="H21" s="16"/>
      <c r="I21" s="16"/>
      <c r="J21" s="16">
        <f t="shared" si="2"/>
        <v>0</v>
      </c>
      <c r="K21" s="29"/>
      <c r="L21" s="4" t="str">
        <f t="shared" si="3"/>
        <v>A15</v>
      </c>
    </row>
    <row r="22" ht="15" customHeight="1" spans="1:12">
      <c r="A22" s="29" t="str">
        <f t="shared" si="1"/>
        <v/>
      </c>
      <c r="B22" s="29"/>
      <c r="C22" s="29"/>
      <c r="D22" s="29"/>
      <c r="E22" s="30"/>
      <c r="F22" s="16"/>
      <c r="G22" s="16"/>
      <c r="H22" s="16"/>
      <c r="I22" s="16"/>
      <c r="J22" s="16">
        <f t="shared" si="2"/>
        <v>0</v>
      </c>
      <c r="K22" s="29"/>
      <c r="L22" s="4" t="str">
        <f t="shared" si="3"/>
        <v>A16</v>
      </c>
    </row>
    <row r="23" ht="15" customHeight="1" spans="1:12">
      <c r="A23" s="29" t="str">
        <f t="shared" si="1"/>
        <v/>
      </c>
      <c r="B23" s="29"/>
      <c r="C23" s="29"/>
      <c r="D23" s="29"/>
      <c r="E23" s="30"/>
      <c r="F23" s="16"/>
      <c r="G23" s="16"/>
      <c r="H23" s="16"/>
      <c r="I23" s="16"/>
      <c r="J23" s="16">
        <f t="shared" si="2"/>
        <v>0</v>
      </c>
      <c r="K23" s="29"/>
      <c r="L23" s="4" t="str">
        <f t="shared" si="3"/>
        <v>A17</v>
      </c>
    </row>
    <row r="24" ht="15" customHeight="1" spans="1:12">
      <c r="A24" s="29" t="str">
        <f t="shared" si="1"/>
        <v/>
      </c>
      <c r="B24" s="29"/>
      <c r="C24" s="29"/>
      <c r="D24" s="29"/>
      <c r="E24" s="30"/>
      <c r="F24" s="16"/>
      <c r="G24" s="16"/>
      <c r="H24" s="16"/>
      <c r="I24" s="16"/>
      <c r="J24" s="16">
        <f t="shared" si="2"/>
        <v>0</v>
      </c>
      <c r="K24" s="29"/>
      <c r="L24" s="4" t="str">
        <f t="shared" si="3"/>
        <v>A18</v>
      </c>
    </row>
    <row r="25" ht="15" customHeight="1" spans="1:12">
      <c r="A25" s="29" t="str">
        <f t="shared" si="1"/>
        <v/>
      </c>
      <c r="B25" s="29"/>
      <c r="C25" s="29"/>
      <c r="D25" s="29"/>
      <c r="E25" s="30"/>
      <c r="F25" s="16"/>
      <c r="G25" s="16"/>
      <c r="H25" s="16"/>
      <c r="I25" s="16"/>
      <c r="J25" s="16">
        <f t="shared" si="2"/>
        <v>0</v>
      </c>
      <c r="K25" s="29"/>
      <c r="L25" s="4" t="str">
        <f t="shared" si="3"/>
        <v>A19</v>
      </c>
    </row>
    <row r="26" ht="15" customHeight="1" spans="1:13">
      <c r="A26" s="29" t="str">
        <f t="shared" si="1"/>
        <v/>
      </c>
      <c r="B26" s="29"/>
      <c r="C26" s="29"/>
      <c r="D26" s="29"/>
      <c r="E26" s="30"/>
      <c r="F26" s="16"/>
      <c r="G26" s="16"/>
      <c r="H26" s="16"/>
      <c r="I26" s="16"/>
      <c r="J26" s="16">
        <f t="shared" si="2"/>
        <v>0</v>
      </c>
      <c r="K26" s="29"/>
      <c r="L26" s="4" t="str">
        <f t="shared" si="3"/>
        <v>A20</v>
      </c>
      <c r="M26" s="5" t="str">
        <f t="array" ref="M26:M29">""</f>
        <v/>
      </c>
    </row>
    <row r="27" ht="15" customHeight="1" spans="1:13">
      <c r="A27" s="17" t="s">
        <v>299</v>
      </c>
      <c r="B27" s="18"/>
      <c r="C27" s="21"/>
      <c r="D27" s="21"/>
      <c r="E27" s="21"/>
      <c r="F27" s="31">
        <f>SUM(F7:F26)</f>
        <v>0</v>
      </c>
      <c r="G27" s="31"/>
      <c r="H27" s="31"/>
      <c r="I27" s="31"/>
      <c r="J27" s="31">
        <f>SUM(J7:J26)</f>
        <v>0</v>
      </c>
      <c r="K27" s="21"/>
      <c r="M27" s="5" t="str">
        <v/>
      </c>
    </row>
    <row r="28" customHeight="1" spans="1:13">
      <c r="A28" s="3" t="str">
        <f>基本信息输入表!$K$6&amp;"填表人："&amp;基本信息输入表!$M$108</f>
        <v>产权持有单位填表人：</v>
      </c>
      <c r="J28" s="3" t="str">
        <f>"评估人员："&amp;基本信息输入表!$Q$108</f>
        <v>评估人员：</v>
      </c>
      <c r="L28" s="3" t="s">
        <v>474</v>
      </c>
      <c r="M28" s="5" t="str">
        <v/>
      </c>
    </row>
    <row r="29" customHeight="1" spans="1:13">
      <c r="A29" s="3" t="str">
        <f>"填表日期："&amp;YEAR(基本信息输入表!$O$108)&amp;"年"&amp;MONTH(基本信息输入表!$O$108)&amp;"月"&amp;DAY(基本信息输入表!$O$108)&amp;"日"</f>
        <v>填表日期：1900年1月0日</v>
      </c>
      <c r="M29" s="5" t="str">
        <v/>
      </c>
    </row>
  </sheetData>
  <mergeCells count="4">
    <mergeCell ref="A2:K2"/>
    <mergeCell ref="A3:K3"/>
    <mergeCell ref="A5:C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85" orientation="landscape"/>
  <headerFooter scaleWithDoc="0">
    <oddFooter>&amp;C&amp;"Arial Narrow,常规"&amp;10 &amp;"宋体,常规"第&amp;"Arial Narrow,常规"&amp;P&amp;"宋体,常规"页，共&amp;"Arial Narrow,常规"&amp;N&amp;"宋体,常规"页</oddFoot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5"/>
  <dimension ref="A1:H29"/>
  <sheetViews>
    <sheetView showGridLines="0" workbookViewId="0">
      <selection activeCell="G25" sqref="G25"/>
    </sheetView>
  </sheetViews>
  <sheetFormatPr defaultColWidth="9" defaultRowHeight="15.75" customHeight="1" outlineLevelCol="7"/>
  <cols>
    <col min="1" max="1" width="7" style="3" customWidth="1"/>
    <col min="2" max="2" width="29" style="3" customWidth="1"/>
    <col min="3" max="3" width="12.6916666666667" style="3" customWidth="1"/>
    <col min="4" max="6" width="20.1916666666667" style="3" customWidth="1"/>
    <col min="7" max="7" width="17" style="3" customWidth="1"/>
    <col min="8" max="8" width="5.69166666666667" style="5" customWidth="1"/>
    <col min="9" max="16384" width="9" style="3"/>
  </cols>
  <sheetData>
    <row r="1" customHeight="1" spans="1:8">
      <c r="A1" s="6" t="s">
        <v>0</v>
      </c>
      <c r="G1" s="22" t="str">
        <f t="array" ref="G1:H1">"请勿删除或清空该列内容"</f>
        <v>请勿删除或清空该列内容</v>
      </c>
      <c r="H1" s="23" t="str">
        <v>请勿删除或清空该列内容</v>
      </c>
    </row>
    <row r="2" s="1" customFormat="1" ht="30" customHeight="1" spans="1:8">
      <c r="A2" s="7" t="s">
        <v>1328</v>
      </c>
      <c r="H2" s="25" t="str">
        <f t="array" ref="H2:H7">""</f>
        <v/>
      </c>
    </row>
    <row r="3" customHeight="1" spans="1:8">
      <c r="A3" s="4" t="str">
        <f>"评估基准日："&amp;TEXT(基本信息输入表!M7,"yyyy年mm月dd日")</f>
        <v>评估基准日：2024年06月30日</v>
      </c>
      <c r="H3" s="5" t="str">
        <v/>
      </c>
    </row>
    <row r="4" ht="14.25" customHeight="1" spans="1:8">
      <c r="A4" s="4"/>
      <c r="B4" s="4"/>
      <c r="C4" s="4"/>
      <c r="D4" s="4"/>
      <c r="E4" s="4"/>
      <c r="F4" s="8" t="s">
        <v>1329</v>
      </c>
      <c r="H4" s="5" t="str">
        <v/>
      </c>
    </row>
    <row r="5" customHeight="1" spans="1:8">
      <c r="A5" s="9" t="str">
        <f>基本信息输入表!K6&amp;"："&amp;基本信息输入表!M6</f>
        <v>产权持有单位：贵州林东煤业发展有限责任公司</v>
      </c>
      <c r="B5" s="10"/>
      <c r="C5" s="10"/>
      <c r="F5" s="8" t="s">
        <v>1317</v>
      </c>
      <c r="H5" s="5" t="str">
        <v/>
      </c>
    </row>
    <row r="6" s="2" customFormat="1" customHeight="1" spans="1:8">
      <c r="A6" s="11" t="s">
        <v>472</v>
      </c>
      <c r="B6" s="11" t="s">
        <v>1330</v>
      </c>
      <c r="C6" s="11" t="s">
        <v>594</v>
      </c>
      <c r="D6" s="12" t="s">
        <v>215</v>
      </c>
      <c r="E6" s="11" t="s">
        <v>216</v>
      </c>
      <c r="F6" s="11" t="s">
        <v>348</v>
      </c>
      <c r="G6" s="2" t="s">
        <v>518</v>
      </c>
      <c r="H6" s="26" t="str">
        <v/>
      </c>
    </row>
    <row r="7" ht="15" customHeight="1" spans="1:8">
      <c r="A7" s="13" t="str">
        <f t="shared" ref="A7" si="0">IF(B7="","",ROW()-6)</f>
        <v/>
      </c>
      <c r="B7" s="14"/>
      <c r="C7" s="15"/>
      <c r="D7" s="16"/>
      <c r="E7" s="16">
        <f>D7</f>
        <v>0</v>
      </c>
      <c r="F7" s="14"/>
      <c r="G7" s="4" t="str">
        <f>"A"&amp;ROW()-6</f>
        <v>A1</v>
      </c>
      <c r="H7" s="5" t="str">
        <v/>
      </c>
    </row>
    <row r="8" ht="15" customHeight="1" spans="1:7">
      <c r="A8" s="13" t="str">
        <f t="shared" ref="A8:A26" si="1">IF(B8="","",ROW()-6)</f>
        <v/>
      </c>
      <c r="B8" s="14"/>
      <c r="C8" s="15"/>
      <c r="D8" s="16"/>
      <c r="E8" s="16">
        <f t="shared" ref="E8:E26" si="2">D8</f>
        <v>0</v>
      </c>
      <c r="F8" s="14"/>
      <c r="G8" s="4" t="str">
        <f t="shared" ref="G8:G26" si="3">"A"&amp;ROW()-6</f>
        <v>A2</v>
      </c>
    </row>
    <row r="9" ht="15" customHeight="1" spans="1:7">
      <c r="A9" s="13" t="str">
        <f t="shared" si="1"/>
        <v/>
      </c>
      <c r="B9" s="14"/>
      <c r="C9" s="15"/>
      <c r="D9" s="16"/>
      <c r="E9" s="16">
        <f t="shared" si="2"/>
        <v>0</v>
      </c>
      <c r="F9" s="14"/>
      <c r="G9" s="4" t="str">
        <f t="shared" si="3"/>
        <v>A3</v>
      </c>
    </row>
    <row r="10" ht="15" customHeight="1" spans="1:7">
      <c r="A10" s="13" t="str">
        <f t="shared" si="1"/>
        <v/>
      </c>
      <c r="B10" s="14"/>
      <c r="C10" s="15"/>
      <c r="D10" s="16"/>
      <c r="E10" s="16">
        <f t="shared" si="2"/>
        <v>0</v>
      </c>
      <c r="F10" s="14"/>
      <c r="G10" s="4" t="str">
        <f t="shared" si="3"/>
        <v>A4</v>
      </c>
    </row>
    <row r="11" ht="15" customHeight="1" spans="1:7">
      <c r="A11" s="13" t="str">
        <f t="shared" si="1"/>
        <v/>
      </c>
      <c r="B11" s="14"/>
      <c r="C11" s="15"/>
      <c r="D11" s="16"/>
      <c r="E11" s="16">
        <f t="shared" si="2"/>
        <v>0</v>
      </c>
      <c r="F11" s="14"/>
      <c r="G11" s="4" t="str">
        <f t="shared" si="3"/>
        <v>A5</v>
      </c>
    </row>
    <row r="12" ht="15" customHeight="1" spans="1:7">
      <c r="A12" s="13" t="str">
        <f t="shared" si="1"/>
        <v/>
      </c>
      <c r="B12" s="14"/>
      <c r="C12" s="15"/>
      <c r="D12" s="16"/>
      <c r="E12" s="16">
        <f t="shared" si="2"/>
        <v>0</v>
      </c>
      <c r="F12" s="14"/>
      <c r="G12" s="4" t="str">
        <f t="shared" si="3"/>
        <v>A6</v>
      </c>
    </row>
    <row r="13" ht="15" customHeight="1" spans="1:7">
      <c r="A13" s="13" t="str">
        <f t="shared" si="1"/>
        <v/>
      </c>
      <c r="B13" s="14"/>
      <c r="C13" s="15"/>
      <c r="D13" s="16"/>
      <c r="E13" s="16">
        <f t="shared" si="2"/>
        <v>0</v>
      </c>
      <c r="F13" s="14"/>
      <c r="G13" s="4" t="str">
        <f t="shared" si="3"/>
        <v>A7</v>
      </c>
    </row>
    <row r="14" ht="15" customHeight="1" spans="1:7">
      <c r="A14" s="13" t="str">
        <f t="shared" si="1"/>
        <v/>
      </c>
      <c r="B14" s="14"/>
      <c r="C14" s="15"/>
      <c r="D14" s="16"/>
      <c r="E14" s="16">
        <f t="shared" si="2"/>
        <v>0</v>
      </c>
      <c r="F14" s="14"/>
      <c r="G14" s="4" t="str">
        <f t="shared" si="3"/>
        <v>A8</v>
      </c>
    </row>
    <row r="15" ht="15" customHeight="1" spans="1:7">
      <c r="A15" s="13" t="str">
        <f t="shared" si="1"/>
        <v/>
      </c>
      <c r="B15" s="14"/>
      <c r="C15" s="15"/>
      <c r="D15" s="16"/>
      <c r="E15" s="16">
        <f t="shared" si="2"/>
        <v>0</v>
      </c>
      <c r="F15" s="14"/>
      <c r="G15" s="4" t="str">
        <f t="shared" si="3"/>
        <v>A9</v>
      </c>
    </row>
    <row r="16" ht="15" customHeight="1" spans="1:7">
      <c r="A16" s="13" t="str">
        <f t="shared" si="1"/>
        <v/>
      </c>
      <c r="B16" s="14"/>
      <c r="C16" s="15"/>
      <c r="D16" s="16"/>
      <c r="E16" s="16">
        <f t="shared" si="2"/>
        <v>0</v>
      </c>
      <c r="F16" s="14"/>
      <c r="G16" s="4" t="str">
        <f t="shared" si="3"/>
        <v>A10</v>
      </c>
    </row>
    <row r="17" ht="15" customHeight="1" spans="1:7">
      <c r="A17" s="13" t="str">
        <f t="shared" si="1"/>
        <v/>
      </c>
      <c r="B17" s="14"/>
      <c r="C17" s="15"/>
      <c r="D17" s="16"/>
      <c r="E17" s="16">
        <f t="shared" si="2"/>
        <v>0</v>
      </c>
      <c r="F17" s="14"/>
      <c r="G17" s="4" t="str">
        <f t="shared" si="3"/>
        <v>A11</v>
      </c>
    </row>
    <row r="18" ht="15" customHeight="1" spans="1:7">
      <c r="A18" s="13" t="str">
        <f t="shared" si="1"/>
        <v/>
      </c>
      <c r="B18" s="14"/>
      <c r="C18" s="15"/>
      <c r="D18" s="16"/>
      <c r="E18" s="16">
        <f t="shared" si="2"/>
        <v>0</v>
      </c>
      <c r="F18" s="14"/>
      <c r="G18" s="4" t="str">
        <f t="shared" si="3"/>
        <v>A12</v>
      </c>
    </row>
    <row r="19" ht="15" customHeight="1" spans="1:7">
      <c r="A19" s="13" t="str">
        <f t="shared" si="1"/>
        <v/>
      </c>
      <c r="B19" s="14"/>
      <c r="C19" s="15"/>
      <c r="D19" s="16"/>
      <c r="E19" s="16">
        <f t="shared" si="2"/>
        <v>0</v>
      </c>
      <c r="F19" s="14"/>
      <c r="G19" s="4" t="str">
        <f t="shared" si="3"/>
        <v>A13</v>
      </c>
    </row>
    <row r="20" ht="15" customHeight="1" spans="1:7">
      <c r="A20" s="13" t="str">
        <f t="shared" si="1"/>
        <v/>
      </c>
      <c r="B20" s="14"/>
      <c r="C20" s="15"/>
      <c r="D20" s="16"/>
      <c r="E20" s="16">
        <f t="shared" si="2"/>
        <v>0</v>
      </c>
      <c r="F20" s="14"/>
      <c r="G20" s="4" t="str">
        <f t="shared" si="3"/>
        <v>A14</v>
      </c>
    </row>
    <row r="21" ht="15" customHeight="1" spans="1:7">
      <c r="A21" s="13" t="str">
        <f t="shared" si="1"/>
        <v/>
      </c>
      <c r="B21" s="14"/>
      <c r="C21" s="15"/>
      <c r="D21" s="16"/>
      <c r="E21" s="16">
        <f t="shared" si="2"/>
        <v>0</v>
      </c>
      <c r="F21" s="14"/>
      <c r="G21" s="4" t="str">
        <f t="shared" si="3"/>
        <v>A15</v>
      </c>
    </row>
    <row r="22" ht="15" customHeight="1" spans="1:7">
      <c r="A22" s="13" t="str">
        <f t="shared" si="1"/>
        <v/>
      </c>
      <c r="B22" s="14"/>
      <c r="C22" s="15"/>
      <c r="D22" s="16"/>
      <c r="E22" s="16">
        <f t="shared" si="2"/>
        <v>0</v>
      </c>
      <c r="F22" s="14"/>
      <c r="G22" s="4" t="str">
        <f t="shared" si="3"/>
        <v>A16</v>
      </c>
    </row>
    <row r="23" ht="15" customHeight="1" spans="1:7">
      <c r="A23" s="13" t="str">
        <f t="shared" si="1"/>
        <v/>
      </c>
      <c r="B23" s="14"/>
      <c r="C23" s="15"/>
      <c r="D23" s="16"/>
      <c r="E23" s="16">
        <f t="shared" si="2"/>
        <v>0</v>
      </c>
      <c r="F23" s="14"/>
      <c r="G23" s="4" t="str">
        <f t="shared" si="3"/>
        <v>A17</v>
      </c>
    </row>
    <row r="24" ht="15" customHeight="1" spans="1:7">
      <c r="A24" s="13" t="str">
        <f t="shared" si="1"/>
        <v/>
      </c>
      <c r="B24" s="14"/>
      <c r="C24" s="15"/>
      <c r="D24" s="16"/>
      <c r="E24" s="16">
        <f t="shared" si="2"/>
        <v>0</v>
      </c>
      <c r="F24" s="14"/>
      <c r="G24" s="4" t="str">
        <f t="shared" si="3"/>
        <v>A18</v>
      </c>
    </row>
    <row r="25" ht="15" customHeight="1" spans="1:7">
      <c r="A25" s="13" t="str">
        <f t="shared" si="1"/>
        <v/>
      </c>
      <c r="B25" s="14"/>
      <c r="C25" s="15"/>
      <c r="D25" s="16"/>
      <c r="E25" s="16">
        <f t="shared" si="2"/>
        <v>0</v>
      </c>
      <c r="F25" s="14"/>
      <c r="G25" s="4" t="str">
        <f t="shared" si="3"/>
        <v>A19</v>
      </c>
    </row>
    <row r="26" ht="15" customHeight="1" spans="1:8">
      <c r="A26" s="13" t="str">
        <f t="shared" si="1"/>
        <v/>
      </c>
      <c r="B26" s="14"/>
      <c r="C26" s="15"/>
      <c r="D26" s="16"/>
      <c r="E26" s="16">
        <f t="shared" si="2"/>
        <v>0</v>
      </c>
      <c r="F26" s="14"/>
      <c r="G26" s="4" t="str">
        <f t="shared" si="3"/>
        <v>A20</v>
      </c>
      <c r="H26" s="5" t="str">
        <f t="array" ref="H26:H29">""</f>
        <v/>
      </c>
    </row>
    <row r="27" ht="15" customHeight="1" spans="1:8">
      <c r="A27" s="17" t="s">
        <v>299</v>
      </c>
      <c r="B27" s="18"/>
      <c r="C27" s="19"/>
      <c r="D27" s="27">
        <f>SUM(D7:D26)</f>
        <v>0</v>
      </c>
      <c r="E27" s="27">
        <f>SUM(E7:E26)</f>
        <v>0</v>
      </c>
      <c r="F27" s="21"/>
      <c r="H27" s="5" t="str">
        <v/>
      </c>
    </row>
    <row r="28" customHeight="1" spans="1:8">
      <c r="A28" s="3" t="str">
        <f>基本信息输入表!$K$6&amp;"填表人："&amp;基本信息输入表!$M$109</f>
        <v>产权持有单位填表人：</v>
      </c>
      <c r="E28" s="3" t="str">
        <f>"评估人员："&amp;基本信息输入表!$Q$109</f>
        <v>评估人员：</v>
      </c>
      <c r="G28" s="3" t="s">
        <v>474</v>
      </c>
      <c r="H28" s="5" t="str">
        <v/>
      </c>
    </row>
    <row r="29" customHeight="1" spans="1:8">
      <c r="A29" s="3" t="str">
        <f>"填表日期："&amp;YEAR(基本信息输入表!$O$109)&amp;"年"&amp;MONTH(基本信息输入表!$O$109)&amp;"月"&amp;DAY(基本信息输入表!$O$109)&amp;"日"</f>
        <v>填表日期：1900年1月0日</v>
      </c>
      <c r="H29" s="5" t="str">
        <v/>
      </c>
    </row>
  </sheetData>
  <mergeCells count="4">
    <mergeCell ref="A2:F2"/>
    <mergeCell ref="A3:F3"/>
    <mergeCell ref="A5:C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orientation="landscape"/>
  <headerFooter scaleWithDoc="0">
    <oddFooter>&amp;C&amp;"Arial Narrow,常规"&amp;10 &amp;"宋体,常规"第&amp;"Arial Narrow,常规"&amp;P&amp;"宋体,常规"页，共&amp;"Arial Narrow,常规"&amp;N&amp;"宋体,常规"页</oddFooter>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6"/>
  <dimension ref="A1:J29"/>
  <sheetViews>
    <sheetView showGridLines="0" workbookViewId="0">
      <selection activeCell="G25" sqref="G25"/>
    </sheetView>
  </sheetViews>
  <sheetFormatPr defaultColWidth="9" defaultRowHeight="15.75" customHeight="1"/>
  <cols>
    <col min="1" max="1" width="6.19166666666667" style="3" customWidth="1"/>
    <col min="2" max="2" width="23" style="3" customWidth="1"/>
    <col min="3" max="3" width="12" style="3" customWidth="1"/>
    <col min="4" max="4" width="17.1916666666667" style="3" customWidth="1"/>
    <col min="5" max="5" width="21.1916666666667" style="3" customWidth="1"/>
    <col min="6" max="6" width="10.5" style="3" customWidth="1"/>
    <col min="7" max="7" width="21.1916666666667" style="3" customWidth="1"/>
    <col min="8" max="8" width="17.6916666666667" style="3" customWidth="1"/>
    <col min="9" max="9" width="15.6916666666667" style="4" customWidth="1"/>
    <col min="10" max="10" width="5.69166666666667" style="5" customWidth="1"/>
    <col min="11" max="11" width="9" style="3" customWidth="1"/>
    <col min="12" max="16384" width="9" style="3"/>
  </cols>
  <sheetData>
    <row r="1" customHeight="1" spans="1:10">
      <c r="A1" s="6" t="s">
        <v>0</v>
      </c>
      <c r="I1" s="22" t="str">
        <f t="array" ref="I1:J1">"请勿删除或清空该列内容"</f>
        <v>请勿删除或清空该列内容</v>
      </c>
      <c r="J1" s="23" t="str">
        <v>请勿删除或清空该列内容</v>
      </c>
    </row>
    <row r="2" s="1" customFormat="1" ht="30" customHeight="1" spans="1:10">
      <c r="A2" s="7" t="s">
        <v>1331</v>
      </c>
      <c r="I2" s="24"/>
      <c r="J2" s="25" t="str">
        <f t="array" ref="J2:J7">""</f>
        <v/>
      </c>
    </row>
    <row r="3" customHeight="1" spans="1:10">
      <c r="A3" s="4" t="str">
        <f>"评估基准日："&amp;TEXT(基本信息输入表!M7,"yyyy年mm月dd日")</f>
        <v>评估基准日：2024年06月30日</v>
      </c>
      <c r="J3" s="5" t="str">
        <v/>
      </c>
    </row>
    <row r="4" ht="14.25" customHeight="1" spans="1:10">
      <c r="A4" s="4"/>
      <c r="B4" s="4"/>
      <c r="C4" s="4"/>
      <c r="D4" s="4"/>
      <c r="E4" s="4"/>
      <c r="F4" s="4"/>
      <c r="G4" s="4"/>
      <c r="H4" s="8" t="s">
        <v>1332</v>
      </c>
      <c r="J4" s="5" t="str">
        <v/>
      </c>
    </row>
    <row r="5" customHeight="1" spans="1:10">
      <c r="A5" s="9" t="str">
        <f>基本信息输入表!K6&amp;"："&amp;基本信息输入表!M6</f>
        <v>产权持有单位：贵州林东煤业发展有限责任公司</v>
      </c>
      <c r="B5" s="10"/>
      <c r="C5" s="10"/>
      <c r="D5" s="10"/>
      <c r="H5" s="8" t="s">
        <v>1317</v>
      </c>
      <c r="J5" s="5" t="str">
        <v/>
      </c>
    </row>
    <row r="6" s="2" customFormat="1" customHeight="1" spans="1:10">
      <c r="A6" s="11" t="s">
        <v>472</v>
      </c>
      <c r="B6" s="11" t="s">
        <v>580</v>
      </c>
      <c r="C6" s="11" t="s">
        <v>594</v>
      </c>
      <c r="D6" s="11" t="s">
        <v>766</v>
      </c>
      <c r="E6" s="12" t="s">
        <v>215</v>
      </c>
      <c r="F6" s="12" t="s">
        <v>837</v>
      </c>
      <c r="G6" s="11" t="s">
        <v>216</v>
      </c>
      <c r="H6" s="11" t="s">
        <v>348</v>
      </c>
      <c r="I6" s="2" t="s">
        <v>518</v>
      </c>
      <c r="J6" s="26" t="str">
        <v/>
      </c>
    </row>
    <row r="7" ht="15" customHeight="1" spans="1:10">
      <c r="A7" s="13" t="str">
        <f t="shared" ref="A7" si="0">IF(B7="","",ROW()-6)</f>
        <v/>
      </c>
      <c r="B7" s="14"/>
      <c r="C7" s="15"/>
      <c r="D7" s="14"/>
      <c r="E7" s="16"/>
      <c r="F7" s="16"/>
      <c r="G7" s="16">
        <f>E7</f>
        <v>0</v>
      </c>
      <c r="H7" s="14"/>
      <c r="I7" s="4" t="str">
        <f>"A"&amp;ROW()-6</f>
        <v>A1</v>
      </c>
      <c r="J7" s="5" t="str">
        <v/>
      </c>
    </row>
    <row r="8" ht="15" customHeight="1" spans="1:9">
      <c r="A8" s="13" t="str">
        <f t="shared" ref="A8:A26" si="1">IF(B8="","",ROW()-6)</f>
        <v/>
      </c>
      <c r="B8" s="14"/>
      <c r="C8" s="15"/>
      <c r="D8" s="14"/>
      <c r="E8" s="16"/>
      <c r="F8" s="16"/>
      <c r="G8" s="16">
        <f t="shared" ref="G8:G26" si="2">E8</f>
        <v>0</v>
      </c>
      <c r="H8" s="14"/>
      <c r="I8" s="4" t="str">
        <f t="shared" ref="I8:I26" si="3">"A"&amp;ROW()-6</f>
        <v>A2</v>
      </c>
    </row>
    <row r="9" ht="15" customHeight="1" spans="1:9">
      <c r="A9" s="13" t="str">
        <f t="shared" si="1"/>
        <v/>
      </c>
      <c r="B9" s="14"/>
      <c r="C9" s="15"/>
      <c r="D9" s="14"/>
      <c r="E9" s="16"/>
      <c r="F9" s="16"/>
      <c r="G9" s="16">
        <f t="shared" si="2"/>
        <v>0</v>
      </c>
      <c r="H9" s="14"/>
      <c r="I9" s="4" t="str">
        <f t="shared" si="3"/>
        <v>A3</v>
      </c>
    </row>
    <row r="10" ht="15" customHeight="1" spans="1:9">
      <c r="A10" s="13" t="str">
        <f t="shared" si="1"/>
        <v/>
      </c>
      <c r="B10" s="14"/>
      <c r="C10" s="15"/>
      <c r="D10" s="14"/>
      <c r="E10" s="16"/>
      <c r="F10" s="16"/>
      <c r="G10" s="16">
        <f t="shared" si="2"/>
        <v>0</v>
      </c>
      <c r="H10" s="14"/>
      <c r="I10" s="4" t="str">
        <f t="shared" si="3"/>
        <v>A4</v>
      </c>
    </row>
    <row r="11" ht="15" customHeight="1" spans="1:9">
      <c r="A11" s="13" t="str">
        <f t="shared" si="1"/>
        <v/>
      </c>
      <c r="B11" s="14"/>
      <c r="C11" s="15"/>
      <c r="D11" s="14"/>
      <c r="E11" s="16"/>
      <c r="F11" s="16"/>
      <c r="G11" s="16">
        <f t="shared" si="2"/>
        <v>0</v>
      </c>
      <c r="H11" s="14"/>
      <c r="I11" s="4" t="str">
        <f t="shared" si="3"/>
        <v>A5</v>
      </c>
    </row>
    <row r="12" ht="15" customHeight="1" spans="1:9">
      <c r="A12" s="13" t="str">
        <f t="shared" si="1"/>
        <v/>
      </c>
      <c r="B12" s="14"/>
      <c r="C12" s="15"/>
      <c r="D12" s="14"/>
      <c r="E12" s="16"/>
      <c r="F12" s="16"/>
      <c r="G12" s="16">
        <f t="shared" si="2"/>
        <v>0</v>
      </c>
      <c r="H12" s="14"/>
      <c r="I12" s="4" t="str">
        <f t="shared" si="3"/>
        <v>A6</v>
      </c>
    </row>
    <row r="13" ht="15" customHeight="1" spans="1:9">
      <c r="A13" s="13" t="str">
        <f t="shared" si="1"/>
        <v/>
      </c>
      <c r="B13" s="14"/>
      <c r="C13" s="15"/>
      <c r="D13" s="14"/>
      <c r="E13" s="16"/>
      <c r="F13" s="16"/>
      <c r="G13" s="16">
        <f t="shared" si="2"/>
        <v>0</v>
      </c>
      <c r="H13" s="14"/>
      <c r="I13" s="4" t="str">
        <f t="shared" si="3"/>
        <v>A7</v>
      </c>
    </row>
    <row r="14" ht="15" customHeight="1" spans="1:9">
      <c r="A14" s="13" t="str">
        <f t="shared" si="1"/>
        <v/>
      </c>
      <c r="B14" s="14"/>
      <c r="C14" s="15"/>
      <c r="D14" s="14"/>
      <c r="E14" s="16"/>
      <c r="F14" s="16"/>
      <c r="G14" s="16">
        <f t="shared" si="2"/>
        <v>0</v>
      </c>
      <c r="H14" s="14"/>
      <c r="I14" s="4" t="str">
        <f t="shared" si="3"/>
        <v>A8</v>
      </c>
    </row>
    <row r="15" ht="15" customHeight="1" spans="1:9">
      <c r="A15" s="13" t="str">
        <f t="shared" si="1"/>
        <v/>
      </c>
      <c r="B15" s="14"/>
      <c r="C15" s="15"/>
      <c r="D15" s="14"/>
      <c r="E15" s="16"/>
      <c r="F15" s="16"/>
      <c r="G15" s="16">
        <f t="shared" si="2"/>
        <v>0</v>
      </c>
      <c r="H15" s="14"/>
      <c r="I15" s="4" t="str">
        <f t="shared" si="3"/>
        <v>A9</v>
      </c>
    </row>
    <row r="16" ht="15" customHeight="1" spans="1:9">
      <c r="A16" s="13" t="str">
        <f t="shared" si="1"/>
        <v/>
      </c>
      <c r="B16" s="14"/>
      <c r="C16" s="15"/>
      <c r="D16" s="14"/>
      <c r="E16" s="16"/>
      <c r="F16" s="16"/>
      <c r="G16" s="16">
        <f t="shared" si="2"/>
        <v>0</v>
      </c>
      <c r="H16" s="14"/>
      <c r="I16" s="4" t="str">
        <f t="shared" si="3"/>
        <v>A10</v>
      </c>
    </row>
    <row r="17" ht="15" customHeight="1" spans="1:9">
      <c r="A17" s="13" t="str">
        <f t="shared" si="1"/>
        <v/>
      </c>
      <c r="B17" s="14"/>
      <c r="C17" s="15"/>
      <c r="D17" s="14"/>
      <c r="E17" s="16"/>
      <c r="F17" s="16"/>
      <c r="G17" s="16">
        <f t="shared" si="2"/>
        <v>0</v>
      </c>
      <c r="H17" s="14"/>
      <c r="I17" s="4" t="str">
        <f t="shared" si="3"/>
        <v>A11</v>
      </c>
    </row>
    <row r="18" ht="15" customHeight="1" spans="1:9">
      <c r="A18" s="13" t="str">
        <f t="shared" si="1"/>
        <v/>
      </c>
      <c r="B18" s="14"/>
      <c r="C18" s="15"/>
      <c r="D18" s="14"/>
      <c r="E18" s="16"/>
      <c r="F18" s="16"/>
      <c r="G18" s="16">
        <f t="shared" si="2"/>
        <v>0</v>
      </c>
      <c r="H18" s="14"/>
      <c r="I18" s="4" t="str">
        <f t="shared" si="3"/>
        <v>A12</v>
      </c>
    </row>
    <row r="19" ht="15" customHeight="1" spans="1:9">
      <c r="A19" s="13" t="str">
        <f t="shared" si="1"/>
        <v/>
      </c>
      <c r="B19" s="14"/>
      <c r="C19" s="15"/>
      <c r="D19" s="14"/>
      <c r="E19" s="16"/>
      <c r="F19" s="16"/>
      <c r="G19" s="16">
        <f t="shared" si="2"/>
        <v>0</v>
      </c>
      <c r="H19" s="14"/>
      <c r="I19" s="4" t="str">
        <f t="shared" si="3"/>
        <v>A13</v>
      </c>
    </row>
    <row r="20" ht="15" customHeight="1" spans="1:9">
      <c r="A20" s="13" t="str">
        <f t="shared" si="1"/>
        <v/>
      </c>
      <c r="B20" s="14"/>
      <c r="C20" s="15"/>
      <c r="D20" s="14"/>
      <c r="E20" s="16"/>
      <c r="F20" s="16"/>
      <c r="G20" s="16">
        <f t="shared" si="2"/>
        <v>0</v>
      </c>
      <c r="H20" s="14"/>
      <c r="I20" s="4" t="str">
        <f t="shared" si="3"/>
        <v>A14</v>
      </c>
    </row>
    <row r="21" ht="15" customHeight="1" spans="1:9">
      <c r="A21" s="13" t="str">
        <f t="shared" si="1"/>
        <v/>
      </c>
      <c r="B21" s="14"/>
      <c r="C21" s="15"/>
      <c r="D21" s="14"/>
      <c r="E21" s="16"/>
      <c r="F21" s="16"/>
      <c r="G21" s="16">
        <f t="shared" si="2"/>
        <v>0</v>
      </c>
      <c r="H21" s="14"/>
      <c r="I21" s="4" t="str">
        <f t="shared" si="3"/>
        <v>A15</v>
      </c>
    </row>
    <row r="22" ht="15" customHeight="1" spans="1:9">
      <c r="A22" s="13" t="str">
        <f t="shared" si="1"/>
        <v/>
      </c>
      <c r="B22" s="14"/>
      <c r="C22" s="15"/>
      <c r="D22" s="14"/>
      <c r="E22" s="16"/>
      <c r="F22" s="16"/>
      <c r="G22" s="16">
        <f t="shared" si="2"/>
        <v>0</v>
      </c>
      <c r="H22" s="14"/>
      <c r="I22" s="4" t="str">
        <f t="shared" si="3"/>
        <v>A16</v>
      </c>
    </row>
    <row r="23" ht="15" customHeight="1" spans="1:9">
      <c r="A23" s="13" t="str">
        <f t="shared" si="1"/>
        <v/>
      </c>
      <c r="B23" s="14"/>
      <c r="C23" s="15"/>
      <c r="D23" s="14"/>
      <c r="E23" s="16"/>
      <c r="F23" s="16"/>
      <c r="G23" s="16">
        <f t="shared" si="2"/>
        <v>0</v>
      </c>
      <c r="H23" s="14"/>
      <c r="I23" s="4" t="str">
        <f t="shared" si="3"/>
        <v>A17</v>
      </c>
    </row>
    <row r="24" ht="15" customHeight="1" spans="1:9">
      <c r="A24" s="13" t="str">
        <f t="shared" si="1"/>
        <v/>
      </c>
      <c r="B24" s="14"/>
      <c r="C24" s="15"/>
      <c r="D24" s="14"/>
      <c r="E24" s="16"/>
      <c r="F24" s="16"/>
      <c r="G24" s="16">
        <f t="shared" si="2"/>
        <v>0</v>
      </c>
      <c r="H24" s="14"/>
      <c r="I24" s="4" t="str">
        <f t="shared" si="3"/>
        <v>A18</v>
      </c>
    </row>
    <row r="25" ht="15" customHeight="1" spans="1:9">
      <c r="A25" s="13" t="str">
        <f t="shared" si="1"/>
        <v/>
      </c>
      <c r="B25" s="14"/>
      <c r="C25" s="15"/>
      <c r="D25" s="14"/>
      <c r="E25" s="16"/>
      <c r="F25" s="16"/>
      <c r="G25" s="16">
        <f t="shared" si="2"/>
        <v>0</v>
      </c>
      <c r="H25" s="14"/>
      <c r="I25" s="4" t="str">
        <f t="shared" si="3"/>
        <v>A19</v>
      </c>
    </row>
    <row r="26" ht="15" customHeight="1" spans="1:10">
      <c r="A26" s="13" t="str">
        <f t="shared" si="1"/>
        <v/>
      </c>
      <c r="B26" s="14"/>
      <c r="C26" s="15"/>
      <c r="D26" s="14"/>
      <c r="E26" s="16"/>
      <c r="F26" s="16"/>
      <c r="G26" s="16">
        <f t="shared" si="2"/>
        <v>0</v>
      </c>
      <c r="H26" s="14"/>
      <c r="I26" s="4" t="str">
        <f t="shared" si="3"/>
        <v>A20</v>
      </c>
      <c r="J26" s="5" t="str">
        <f t="array" ref="J26:J29">""</f>
        <v/>
      </c>
    </row>
    <row r="27" ht="15" customHeight="1" spans="1:10">
      <c r="A27" s="17" t="s">
        <v>299</v>
      </c>
      <c r="B27" s="18"/>
      <c r="C27" s="19"/>
      <c r="D27" s="19"/>
      <c r="E27" s="20">
        <f>SUM(E7:E26)</f>
        <v>0</v>
      </c>
      <c r="F27" s="20"/>
      <c r="G27" s="20">
        <f>SUM(G7:G26)</f>
        <v>0</v>
      </c>
      <c r="H27" s="21"/>
      <c r="J27" s="5" t="str">
        <v/>
      </c>
    </row>
    <row r="28" customHeight="1" spans="1:10">
      <c r="A28" s="3" t="str">
        <f>基本信息输入表!$K$6&amp;"填表人："&amp;基本信息输入表!$M$110</f>
        <v>产权持有单位填表人：</v>
      </c>
      <c r="G28" s="3" t="str">
        <f>"评估人员："&amp;基本信息输入表!$Q$110</f>
        <v>评估人员：</v>
      </c>
      <c r="I28" s="4" t="s">
        <v>474</v>
      </c>
      <c r="J28" s="5" t="str">
        <v/>
      </c>
    </row>
    <row r="29" customHeight="1" spans="1:10">
      <c r="A29" s="3" t="str">
        <f>"填表日期："&amp;YEAR(基本信息输入表!$O$110)&amp;"年"&amp;MONTH(基本信息输入表!$O$110)&amp;"月"&amp;DAY(基本信息输入表!$O$110)&amp;"日"</f>
        <v>填表日期：1900年1月0日</v>
      </c>
      <c r="J29" s="5" t="str">
        <v/>
      </c>
    </row>
  </sheetData>
  <mergeCells count="4">
    <mergeCell ref="A2:H2"/>
    <mergeCell ref="A3:H3"/>
    <mergeCell ref="A5:D5"/>
    <mergeCell ref="A27:B27"/>
  </mergeCells>
  <hyperlinks>
    <hyperlink ref="A1" location="索引目录!A1" display="返回索引目录"/>
  </hyperlinks>
  <printOptions horizontalCentered="1"/>
  <pageMargins left="0.590551181102362" right="0.590551181102362" top="0.78740157480315" bottom="0.590551181102362" header="0.47244094488189" footer="0.354330708661417"/>
  <pageSetup paperSize="9" scale="95" orientation="landscape"/>
  <headerFooter scaleWithDoc="0">
    <oddFooter>&amp;C&amp;"Arial Narrow,常规"&amp;10 &amp;"宋体,常规"第&amp;"Arial Narrow,常规"&amp;P&amp;"宋体,常规"页，共&amp;"Arial Narrow,常规"&amp;N&amp;"宋体,常规"页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20" master="" otherUserPermission="visible"/>
  <rangeList sheetStid="1" master="" otherUserPermission="visible">
    <arrUserId title="区域1_1" rangeCreator="" othersAccessPermission="edit"/>
  </rangeList>
  <rangeList sheetStid="136" master="" otherUserPermission="visible"/>
  <rangeList sheetStid="121" master="" otherUserPermission="visible"/>
  <rangeList sheetStid="7" master="" otherUserPermission="visible"/>
  <rangeList sheetStid="10" master="" otherUserPermission="visible"/>
  <rangeList sheetStid="11" master="" otherUserPermission="visible"/>
  <rangeList sheetStid="12" master="" otherUserPermission="visible"/>
  <rangeList sheetStid="13" master="" otherUserPermission="visible"/>
  <rangeList sheetStid="14" master="" otherUserPermission="visible"/>
  <rangeList sheetStid="15" master="" otherUserPermission="visible"/>
  <rangeList sheetStid="16" master="" otherUserPermission="visible"/>
  <rangeList sheetStid="17" master="" otherUserPermission="visible"/>
  <rangeList sheetStid="18" master="" otherUserPermission="visible"/>
  <rangeList sheetStid="19" master="" otherUserPermission="visible"/>
  <rangeList sheetStid="20" master="" otherUserPermission="visible"/>
  <rangeList sheetStid="118" master="" otherUserPermission="visible"/>
  <rangeList sheetStid="105" master="" otherUserPermission="visible"/>
  <rangeList sheetStid="21" master="" otherUserPermission="visible"/>
  <rangeList sheetStid="22" master="" otherUserPermission="visible"/>
  <rangeList sheetStid="24" master="" otherUserPermission="visible"/>
  <rangeList sheetStid="23" master="" otherUserPermission="visible"/>
  <rangeList sheetStid="26" master="" otherUserPermission="visible"/>
  <rangeList sheetStid="135" master="" otherUserPermission="visible"/>
  <rangeList sheetStid="28" master="" otherUserPermission="visible"/>
  <rangeList sheetStid="29" master="" otherUserPermission="visible"/>
  <rangeList sheetStid="30" master="" otherUserPermission="visible"/>
  <rangeList sheetStid="31" master="" otherUserPermission="visible"/>
  <rangeList sheetStid="32" master="" otherUserPermission="visible"/>
  <rangeList sheetStid="33" master="" otherUserPermission="visible"/>
  <rangeList sheetStid="34" master="" otherUserPermission="visible"/>
  <rangeList sheetStid="35" master="" otherUserPermission="visible"/>
  <rangeList sheetStid="36" master="" otherUserPermission="visible"/>
  <rangeList sheetStid="37" master="" otherUserPermission="visible"/>
  <rangeList sheetStid="38" master="" otherUserPermission="visible"/>
  <rangeList sheetStid="39" master="" otherUserPermission="visible"/>
  <rangeList sheetStid="42" master="" otherUserPermission="visible"/>
  <rangeList sheetStid="107" master="" otherUserPermission="visible"/>
  <rangeList sheetStid="40" master="" otherUserPermission="visible"/>
  <rangeList sheetStid="41" master="" otherUserPermission="visible"/>
  <rangeList sheetStid="43" master="" otherUserPermission="visible"/>
  <rangeList sheetStid="133" master="" otherUserPermission="visible"/>
  <rangeList sheetStid="127" master="" otherUserPermission="visible"/>
  <rangeList sheetStid="130" master="" otherUserPermission="visible"/>
  <rangeList sheetStid="131" master="" otherUserPermission="visible"/>
  <rangeList sheetStid="134" master="" otherUserPermission="visible"/>
  <rangeList sheetStid="46" master="" otherUserPermission="visible"/>
  <rangeList sheetStid="108" master="" otherUserPermission="visible"/>
  <rangeList sheetStid="49" master="" otherUserPermission="visible"/>
  <rangeList sheetStid="50" master="" otherUserPermission="visible"/>
  <rangeList sheetStid="47" master="" otherUserPermission="visible"/>
  <rangeList sheetStid="45" master="" otherUserPermission="visible"/>
  <rangeList sheetStid="51" master="" otherUserPermission="visible"/>
  <rangeList sheetStid="52" master="" otherUserPermission="visible"/>
  <rangeList sheetStid="54" master="" otherUserPermission="visible"/>
  <rangeList sheetStid="56" master="" otherUserPermission="visible"/>
  <rangeList sheetStid="57" master="" otherUserPermission="visible"/>
  <rangeList sheetStid="58" master="" otherUserPermission="visible"/>
  <rangeList sheetStid="59" master="" otherUserPermission="visible"/>
  <rangeList sheetStid="60" master="" otherUserPermission="visible"/>
  <rangeList sheetStid="61" master="" otherUserPermission="visible"/>
  <rangeList sheetStid="62" master="" otherUserPermission="visible"/>
  <rangeList sheetStid="63" master="" otherUserPermission="visible"/>
  <rangeList sheetStid="64" master="" otherUserPermission="visible"/>
  <rangeList sheetStid="65" master="" otherUserPermission="visible"/>
  <rangeList sheetStid="66" master="" otherUserPermission="visible"/>
  <rangeList sheetStid="67" master="" otherUserPermission="visible"/>
  <rangeList sheetStid="68" master="" otherUserPermission="visible"/>
  <rangeList sheetStid="69" master="" otherUserPermission="visible"/>
  <rangeList sheetStid="70" master="" otherUserPermission="visible"/>
  <rangeList sheetStid="72" master="" otherUserPermission="visible"/>
  <rangeList sheetStid="73" master="" otherUserPermission="visible"/>
  <rangeList sheetStid="71" master="" otherUserPermission="visible"/>
  <rangeList sheetStid="74" master="" otherUserPermission="visible"/>
  <rangeList sheetStid="75" master="" otherUserPermission="visible"/>
  <rangeList sheetStid="76" master="" otherUserPermission="visible"/>
  <rangeList sheetStid="77" master="" otherUserPermission="visible"/>
  <rangeList sheetStid="78" master="" otherUserPermission="visible"/>
  <rangeList sheetStid="79" master="" otherUserPermission="visible"/>
  <rangeList sheetStid="80" master="" otherUserPermission="visible"/>
  <rangeList sheetStid="81" master="" otherUserPermission="visible"/>
  <rangeList sheetStid="82" master="" otherUserPermission="visible"/>
  <rangeList sheetStid="83" master="" otherUserPermission="visible"/>
  <rangeList sheetStid="84" master="" otherUserPermission="visible"/>
  <rangeList sheetStid="85" master="" otherUserPermission="visible"/>
  <rangeList sheetStid="91" master="" otherUserPermission="visible"/>
  <rangeList sheetStid="86" master="" otherUserPermission="visible"/>
  <rangeList sheetStid="87" master="" otherUserPermission="visible"/>
  <rangeList sheetStid="88" master="" otherUserPermission="visible"/>
  <rangeList sheetStid="96" master="" otherUserPermission="visible"/>
  <rangeList sheetStid="89" master="" otherUserPermission="visible"/>
  <rangeList sheetStid="90" master="" otherUserPermission="visible"/>
  <rangeList sheetStid="93" master="" otherUserPermission="visible"/>
  <rangeList sheetStid="92" master="" otherUserPermission="visible"/>
  <rangeList sheetStid="94" master="" otherUserPermission="visible"/>
  <rangeList sheetStid="95" master="" otherUserPermission="visible"/>
  <rangeList sheetStid="97" master="" otherUserPermission="visible"/>
  <rangeList sheetStid="98" master="" otherUserPermission="visible"/>
  <rangeList sheetStid="99" master="" otherUserPermission="visible"/>
  <rangeList sheetStid="117" master="" otherUserPermission="visible"/>
  <rangeList sheetStid="100" master="" otherUserPermission="visible"/>
  <rangeList sheetStid="102" master="" otherUserPermission="visible"/>
  <rangeList sheetStid="101" master="" otherUserPermission="visible"/>
  <rangeList sheetStid="103" master="" otherUserPermission="visible"/>
  <rangeList sheetStid="10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105</vt:i4>
      </vt:variant>
    </vt:vector>
  </HeadingPairs>
  <TitlesOfParts>
    <vt:vector size="105" baseType="lpstr">
      <vt:lpstr>基本信息输入表</vt:lpstr>
      <vt:lpstr>申报表封面</vt:lpstr>
      <vt:lpstr>报告说明用表</vt:lpstr>
      <vt:lpstr>索引目录</vt:lpstr>
      <vt:lpstr>资产负债表</vt:lpstr>
      <vt:lpstr>1-汇总表</vt:lpstr>
      <vt:lpstr>2-分类汇总</vt:lpstr>
      <vt:lpstr>3-流动汇总</vt:lpstr>
      <vt:lpstr>表3-1货币汇总表</vt:lpstr>
      <vt:lpstr>3-1-1现金</vt:lpstr>
      <vt:lpstr>3-1-2银行存款</vt:lpstr>
      <vt:lpstr>3-1-3其他货币资金</vt:lpstr>
      <vt:lpstr>3-2交易性金融资产汇总</vt:lpstr>
      <vt:lpstr>3-2-1交易性-股票</vt:lpstr>
      <vt:lpstr>3-2-2交易性-债券</vt:lpstr>
      <vt:lpstr>3-2-3交易性-基金</vt:lpstr>
      <vt:lpstr>3-2-4交易性-其他</vt:lpstr>
      <vt:lpstr>3-3衍生金融资产</vt:lpstr>
      <vt:lpstr>3-4应收票据</vt:lpstr>
      <vt:lpstr>3-5应收账款</vt:lpstr>
      <vt:lpstr>3-6应收款项融资</vt:lpstr>
      <vt:lpstr>3-7预付款项</vt:lpstr>
      <vt:lpstr>3-8其他应收款</vt:lpstr>
      <vt:lpstr>3-9存货汇总</vt:lpstr>
      <vt:lpstr>3-9-1材料采购（在途物资）</vt:lpstr>
      <vt:lpstr>3-9-2原材料</vt:lpstr>
      <vt:lpstr>3-9-3在库周转材料</vt:lpstr>
      <vt:lpstr>3-9-4委托加工物资</vt:lpstr>
      <vt:lpstr>3-9-5产成品（库存商品）</vt:lpstr>
      <vt:lpstr>3-9-6在产品（自制半成品）</vt:lpstr>
      <vt:lpstr>3-9-7发出商品</vt:lpstr>
      <vt:lpstr>3-9-8在用周转材料</vt:lpstr>
      <vt:lpstr>3-9-9开发产品</vt:lpstr>
      <vt:lpstr>3-9-10开发成本</vt:lpstr>
      <vt:lpstr>3-9-11消耗性生物资产</vt:lpstr>
      <vt:lpstr>3-9-12工程施工</vt:lpstr>
      <vt:lpstr>3-10合同资产</vt:lpstr>
      <vt:lpstr>3-11持有待售资产</vt:lpstr>
      <vt:lpstr>3-12一年到期非流动资产</vt:lpstr>
      <vt:lpstr>3-13其他流动资产</vt:lpstr>
      <vt:lpstr>4-非流动资产汇总</vt:lpstr>
      <vt:lpstr>4-1可供出售金融资产汇总</vt:lpstr>
      <vt:lpstr>4-1-1可供出售_股票投资</vt:lpstr>
      <vt:lpstr>4-1-2可供出售_债券投资</vt:lpstr>
      <vt:lpstr>4-1-3可供出售_其他投资</vt:lpstr>
      <vt:lpstr>4-2持有至到期投资</vt:lpstr>
      <vt:lpstr>4-3债权投资</vt:lpstr>
      <vt:lpstr>4-4其他债权投资</vt:lpstr>
      <vt:lpstr>4-5长期应收</vt:lpstr>
      <vt:lpstr>4-6长期股权投资</vt:lpstr>
      <vt:lpstr>4-7其他权益工具投资</vt:lpstr>
      <vt:lpstr>4-8其他非流动金融资产</vt:lpstr>
      <vt:lpstr>4-9投资性房地产汇总</vt:lpstr>
      <vt:lpstr>4-9-1投资性房地产</vt:lpstr>
      <vt:lpstr>4-9-2投资性土地</vt:lpstr>
      <vt:lpstr>4-10固定资产汇总</vt:lpstr>
      <vt:lpstr>4-10-1房屋建筑物</vt:lpstr>
      <vt:lpstr>4-10-2构筑物</vt:lpstr>
      <vt:lpstr>4-10-3管道沟槽</vt:lpstr>
      <vt:lpstr>4-10-4井巷工程</vt:lpstr>
      <vt:lpstr>4-10-5机器设备</vt:lpstr>
      <vt:lpstr>4-10-6车辆</vt:lpstr>
      <vt:lpstr>4-10-7电子设备</vt:lpstr>
      <vt:lpstr>4-10-8土地</vt:lpstr>
      <vt:lpstr>4-10-9船舶</vt:lpstr>
      <vt:lpstr>4-11在建工程汇总</vt:lpstr>
      <vt:lpstr>4-11-1在建-土建</vt:lpstr>
      <vt:lpstr>4-11-2在建-设备</vt:lpstr>
      <vt:lpstr>4-11-3在建-待摊</vt:lpstr>
      <vt:lpstr>4-11-4在建-物资</vt:lpstr>
      <vt:lpstr>4-12生产性生物资产</vt:lpstr>
      <vt:lpstr>4-13油气资产</vt:lpstr>
      <vt:lpstr>4-14使用权资产</vt:lpstr>
      <vt:lpstr>4-15无形资产汇总</vt:lpstr>
      <vt:lpstr>4-15-1无形-土地</vt:lpstr>
      <vt:lpstr>4-15-2无形-矿业权</vt:lpstr>
      <vt:lpstr>4-15-3无形-其他</vt:lpstr>
      <vt:lpstr>4-16开发支出</vt:lpstr>
      <vt:lpstr>4-17商誉</vt:lpstr>
      <vt:lpstr>4-18长期待摊费用</vt:lpstr>
      <vt:lpstr>4-19递延所得税资产</vt:lpstr>
      <vt:lpstr>4-20其他非流动资产</vt:lpstr>
      <vt:lpstr>5-流动负债汇总</vt:lpstr>
      <vt:lpstr>5-1短期借款</vt:lpstr>
      <vt:lpstr>5-2交易性金融负债</vt:lpstr>
      <vt:lpstr>5-3衍生金融负债</vt:lpstr>
      <vt:lpstr>5-4应付票据</vt:lpstr>
      <vt:lpstr>5-5应付账款</vt:lpstr>
      <vt:lpstr>5-6预收款项</vt:lpstr>
      <vt:lpstr>5-7合同负债</vt:lpstr>
      <vt:lpstr>5-8应付职工薪酬</vt:lpstr>
      <vt:lpstr>5-9应交税费</vt:lpstr>
      <vt:lpstr>5-10其他应付款</vt:lpstr>
      <vt:lpstr>5-11持有待售负债</vt:lpstr>
      <vt:lpstr>5-12一年内到期非流动负债</vt:lpstr>
      <vt:lpstr>5-13其他流动负债</vt:lpstr>
      <vt:lpstr>6-非流动负债汇总</vt:lpstr>
      <vt:lpstr>6-1长期借款</vt:lpstr>
      <vt:lpstr>6-2应付债券</vt:lpstr>
      <vt:lpstr>6-3租赁负债</vt:lpstr>
      <vt:lpstr>6-4长期应付款</vt:lpstr>
      <vt:lpstr>6-5预计负债</vt:lpstr>
      <vt:lpstr>6-6递延收益</vt:lpstr>
      <vt:lpstr>6-7递延所得税负债</vt:lpstr>
      <vt:lpstr>6-8其他非流动负债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颖宝儿</cp:lastModifiedBy>
  <dcterms:created xsi:type="dcterms:W3CDTF">2014-06-27T01:51:00Z</dcterms:created>
  <cp:lastPrinted>2023-12-15T06:07:00Z</cp:lastPrinted>
  <dcterms:modified xsi:type="dcterms:W3CDTF">2024-09-29T02:57:55Z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2.5.2</vt:lpwstr>
  </property>
  <property fmtid="{D5CDD505-2E9C-101B-9397-08002B2CF9AE}" pid="4" name="{A44787D4-0540-4523-9961-78E4036D8C6D}">
    <vt:lpwstr>{EBC722C1-7D68-419B-BBC6-AAE1D890B783}</vt:lpwstr>
  </property>
  <property fmtid="{D5CDD505-2E9C-101B-9397-08002B2CF9AE}" pid="5" name="KSOProductBuildVer">
    <vt:lpwstr>2052-12.1.0.18276</vt:lpwstr>
  </property>
  <property fmtid="{D5CDD505-2E9C-101B-9397-08002B2CF9AE}" pid="6" name="ICV">
    <vt:lpwstr>3E514C4459DF4F8F8F54C207D292FC83_13</vt:lpwstr>
  </property>
</Properties>
</file>